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Доходы 2018 год" sheetId="1" r:id="rId1"/>
    <sheet name="Лист2" sheetId="2" r:id="rId2"/>
    <sheet name="Лист3" sheetId="3" r:id="rId3"/>
  </sheets>
  <definedNames>
    <definedName name="_xlnm.Print_Titles" localSheetId="0">'Доходы 2018 год'!$21:$22</definedName>
    <definedName name="_xlnm.Print_Area" localSheetId="0">'Доходы 2018 год'!$A$1:$AJ$110</definedName>
  </definedNames>
  <calcPr calcId="124519"/>
</workbook>
</file>

<file path=xl/calcChain.xml><?xml version="1.0" encoding="utf-8"?>
<calcChain xmlns="http://schemas.openxmlformats.org/spreadsheetml/2006/main">
  <c r="AJ106" i="1"/>
  <c r="AI104"/>
  <c r="AJ105"/>
  <c r="AJ104" s="1"/>
  <c r="AJ109" l="1"/>
  <c r="AJ108" s="1"/>
  <c r="AI108"/>
  <c r="AJ107"/>
  <c r="AJ103"/>
  <c r="AJ102" s="1"/>
  <c r="AI102"/>
  <c r="AJ101"/>
  <c r="AJ100" s="1"/>
  <c r="AJ97" s="1"/>
  <c r="AI100"/>
  <c r="AI97" s="1"/>
  <c r="AJ99"/>
  <c r="AJ98"/>
  <c r="AI98"/>
  <c r="AJ96"/>
  <c r="AJ95" s="1"/>
  <c r="AI95"/>
  <c r="AJ94"/>
  <c r="AJ93" s="1"/>
  <c r="AI93"/>
  <c r="AJ92"/>
  <c r="AJ91" s="1"/>
  <c r="AI91"/>
  <c r="AJ90"/>
  <c r="AJ89"/>
  <c r="AI89"/>
  <c r="AJ88"/>
  <c r="AJ87" s="1"/>
  <c r="AI87"/>
  <c r="AJ86"/>
  <c r="AJ85"/>
  <c r="AI85"/>
  <c r="AJ84"/>
  <c r="AJ83" s="1"/>
  <c r="AI83"/>
  <c r="AJ82"/>
  <c r="AJ81"/>
  <c r="AI81"/>
  <c r="AJ80"/>
  <c r="AJ79"/>
  <c r="AJ78"/>
  <c r="AJ77"/>
  <c r="AJ76"/>
  <c r="AJ75" s="1"/>
  <c r="AI75"/>
  <c r="AI74"/>
  <c r="AJ73"/>
  <c r="AJ72"/>
  <c r="AJ71"/>
  <c r="AJ70"/>
  <c r="AJ69"/>
  <c r="AJ68"/>
  <c r="AI67"/>
  <c r="AJ66"/>
  <c r="AJ65" s="1"/>
  <c r="AI65"/>
  <c r="AJ64"/>
  <c r="AJ63" s="1"/>
  <c r="AI63"/>
  <c r="AI60" s="1"/>
  <c r="AJ62"/>
  <c r="AJ61"/>
  <c r="AI61"/>
  <c r="AJ59"/>
  <c r="AJ58"/>
  <c r="AJ57"/>
  <c r="AI57"/>
  <c r="AJ54"/>
  <c r="AJ53"/>
  <c r="AJ52"/>
  <c r="AJ51"/>
  <c r="AJ50"/>
  <c r="AJ49" s="1"/>
  <c r="AI49"/>
  <c r="AJ48"/>
  <c r="AJ47"/>
  <c r="AI46"/>
  <c r="AJ45"/>
  <c r="AJ44"/>
  <c r="AJ43" s="1"/>
  <c r="AI43"/>
  <c r="AJ42"/>
  <c r="AJ41"/>
  <c r="AI41"/>
  <c r="AJ40"/>
  <c r="AJ39"/>
  <c r="AJ38"/>
  <c r="AI38"/>
  <c r="AJ37"/>
  <c r="AJ36"/>
  <c r="AJ35"/>
  <c r="AI35"/>
  <c r="AJ34"/>
  <c r="AJ33" s="1"/>
  <c r="AI33"/>
  <c r="AJ32"/>
  <c r="AJ31"/>
  <c r="AJ30"/>
  <c r="AJ29"/>
  <c r="AJ28" s="1"/>
  <c r="AI28"/>
  <c r="AJ27"/>
  <c r="AJ26"/>
  <c r="AI26"/>
  <c r="AJ25"/>
  <c r="AJ24" s="1"/>
  <c r="AI24"/>
  <c r="AG35"/>
  <c r="AH35"/>
  <c r="AF35"/>
  <c r="AH37"/>
  <c r="AJ67" l="1"/>
  <c r="AJ60" s="1"/>
  <c r="AJ56" s="1"/>
  <c r="AJ55" s="1"/>
  <c r="AJ74"/>
  <c r="AI56"/>
  <c r="AI55" s="1"/>
  <c r="AJ46"/>
  <c r="AI23"/>
  <c r="AI110" s="1"/>
  <c r="AJ23"/>
  <c r="AG60"/>
  <c r="AH60"/>
  <c r="AF60"/>
  <c r="AH66"/>
  <c r="AH65" s="1"/>
  <c r="AG65"/>
  <c r="AF65"/>
  <c r="AJ110" l="1"/>
  <c r="AH109"/>
  <c r="AH108"/>
  <c r="AG108"/>
  <c r="AH107"/>
  <c r="AH104" s="1"/>
  <c r="AG104"/>
  <c r="AH103"/>
  <c r="AH102" s="1"/>
  <c r="AG102"/>
  <c r="AH101"/>
  <c r="AH100"/>
  <c r="AG100"/>
  <c r="AH99"/>
  <c r="AH98" s="1"/>
  <c r="AH97" s="1"/>
  <c r="AG98"/>
  <c r="AG97"/>
  <c r="AH96"/>
  <c r="AH95"/>
  <c r="AG95"/>
  <c r="AH94"/>
  <c r="AH93" s="1"/>
  <c r="AG93"/>
  <c r="AH92"/>
  <c r="AH91"/>
  <c r="AG91"/>
  <c r="AH90"/>
  <c r="AH89" s="1"/>
  <c r="AG89"/>
  <c r="AH88"/>
  <c r="AH87"/>
  <c r="AG87"/>
  <c r="AH86"/>
  <c r="AH85" s="1"/>
  <c r="AG85"/>
  <c r="AH84"/>
  <c r="AH83"/>
  <c r="AG83"/>
  <c r="AH82"/>
  <c r="AH81" s="1"/>
  <c r="AH74" s="1"/>
  <c r="AG81"/>
  <c r="AG74" s="1"/>
  <c r="AH80"/>
  <c r="AH79"/>
  <c r="AH78"/>
  <c r="AH77"/>
  <c r="AH76"/>
  <c r="AH75"/>
  <c r="AG75"/>
  <c r="AH73"/>
  <c r="AH72"/>
  <c r="AH71"/>
  <c r="AH70"/>
  <c r="AH69"/>
  <c r="AH68"/>
  <c r="AH67"/>
  <c r="AG67"/>
  <c r="AH64"/>
  <c r="AH63" s="1"/>
  <c r="AG63"/>
  <c r="AH62"/>
  <c r="AH61"/>
  <c r="AG61"/>
  <c r="AH59"/>
  <c r="AH58"/>
  <c r="AH57"/>
  <c r="AG57"/>
  <c r="AH54"/>
  <c r="AH53"/>
  <c r="AH52"/>
  <c r="AH51"/>
  <c r="AH50"/>
  <c r="AH49" s="1"/>
  <c r="AG49"/>
  <c r="AH48"/>
  <c r="AH47"/>
  <c r="AG46"/>
  <c r="AH45"/>
  <c r="AH44"/>
  <c r="AH43" s="1"/>
  <c r="AG43"/>
  <c r="AH42"/>
  <c r="AH41"/>
  <c r="AG41"/>
  <c r="AH40"/>
  <c r="AH39"/>
  <c r="AH38"/>
  <c r="AG38"/>
  <c r="AH36"/>
  <c r="AH34"/>
  <c r="AH33"/>
  <c r="AG33"/>
  <c r="AH32"/>
  <c r="AH31"/>
  <c r="AH30"/>
  <c r="AH29"/>
  <c r="AH28" s="1"/>
  <c r="AG28"/>
  <c r="AH27"/>
  <c r="AH26" s="1"/>
  <c r="AG26"/>
  <c r="AG23" s="1"/>
  <c r="AH25"/>
  <c r="AH24"/>
  <c r="AG24"/>
  <c r="AF109"/>
  <c r="AF108" s="1"/>
  <c r="AF107"/>
  <c r="AF105" s="1"/>
  <c r="AF104" s="1"/>
  <c r="AF103"/>
  <c r="AF102"/>
  <c r="AF101"/>
  <c r="AF100"/>
  <c r="AF99"/>
  <c r="AF98"/>
  <c r="AF97" s="1"/>
  <c r="AF96"/>
  <c r="AF95" s="1"/>
  <c r="AF94"/>
  <c r="AF93" s="1"/>
  <c r="AF92"/>
  <c r="AF91" s="1"/>
  <c r="AF90"/>
  <c r="AF89" s="1"/>
  <c r="AF88"/>
  <c r="AF87" s="1"/>
  <c r="AF86"/>
  <c r="AF85" s="1"/>
  <c r="AF84"/>
  <c r="AF83" s="1"/>
  <c r="AF82"/>
  <c r="AF81" s="1"/>
  <c r="AF80"/>
  <c r="AF79"/>
  <c r="AF78"/>
  <c r="AF77"/>
  <c r="AF76"/>
  <c r="AF75" s="1"/>
  <c r="AF73"/>
  <c r="AF72"/>
  <c r="AF71"/>
  <c r="AF70"/>
  <c r="AF69"/>
  <c r="AF68"/>
  <c r="AF64"/>
  <c r="AF63" s="1"/>
  <c r="AF62"/>
  <c r="AF61" s="1"/>
  <c r="AF59"/>
  <c r="AF58"/>
  <c r="AF57" s="1"/>
  <c r="AF54"/>
  <c r="AF53"/>
  <c r="AF52"/>
  <c r="AF51"/>
  <c r="AF50"/>
  <c r="AF49" s="1"/>
  <c r="AF48"/>
  <c r="AF46" s="1"/>
  <c r="AF47"/>
  <c r="AF45"/>
  <c r="AF44"/>
  <c r="AF43" s="1"/>
  <c r="AF42"/>
  <c r="AF41" s="1"/>
  <c r="AF40"/>
  <c r="AF39"/>
  <c r="AF38"/>
  <c r="AF36"/>
  <c r="AF34"/>
  <c r="AF33"/>
  <c r="AF32"/>
  <c r="AF31"/>
  <c r="AF30"/>
  <c r="AF29"/>
  <c r="AF28" s="1"/>
  <c r="AF27"/>
  <c r="AF26" s="1"/>
  <c r="AF25"/>
  <c r="AF24" s="1"/>
  <c r="AF23" s="1"/>
  <c r="AE108"/>
  <c r="AE104"/>
  <c r="AE102"/>
  <c r="AE100"/>
  <c r="AE98"/>
  <c r="AE97"/>
  <c r="AE95"/>
  <c r="AE93"/>
  <c r="AE91"/>
  <c r="AE74" s="1"/>
  <c r="AE89"/>
  <c r="AE87"/>
  <c r="AE85"/>
  <c r="AE83"/>
  <c r="AE81"/>
  <c r="AE75"/>
  <c r="AE67"/>
  <c r="AE60" s="1"/>
  <c r="AE63"/>
  <c r="AE61"/>
  <c r="AE57"/>
  <c r="AE49"/>
  <c r="AE46"/>
  <c r="AE43"/>
  <c r="AE41"/>
  <c r="AE38"/>
  <c r="AE35"/>
  <c r="AE33"/>
  <c r="AE28"/>
  <c r="AE26"/>
  <c r="AE24"/>
  <c r="AE23"/>
  <c r="AD97"/>
  <c r="AB97"/>
  <c r="AC97"/>
  <c r="AB56"/>
  <c r="AD107"/>
  <c r="AD105"/>
  <c r="AD104" s="1"/>
  <c r="AC105"/>
  <c r="AB105"/>
  <c r="AB104" s="1"/>
  <c r="AC104"/>
  <c r="AG56" l="1"/>
  <c r="AG55" s="1"/>
  <c r="AH46"/>
  <c r="AH23"/>
  <c r="AG110"/>
  <c r="AH56"/>
  <c r="AH55" s="1"/>
  <c r="AE56"/>
  <c r="AE55" s="1"/>
  <c r="AF67"/>
  <c r="AE110"/>
  <c r="AF74"/>
  <c r="AD103"/>
  <c r="AC102"/>
  <c r="AC56" s="1"/>
  <c r="AD102"/>
  <c r="AD56" s="1"/>
  <c r="AB102"/>
  <c r="AD101"/>
  <c r="AC100"/>
  <c r="AD100"/>
  <c r="AB100"/>
  <c r="AH110" l="1"/>
  <c r="AF56"/>
  <c r="AF55" s="1"/>
  <c r="AF110" s="1"/>
  <c r="AC108"/>
  <c r="AC98"/>
  <c r="AC95"/>
  <c r="AC93"/>
  <c r="AC91"/>
  <c r="AC89"/>
  <c r="AC87"/>
  <c r="AC85"/>
  <c r="AC83"/>
  <c r="AC81"/>
  <c r="AC75"/>
  <c r="AC67"/>
  <c r="AC63"/>
  <c r="AC61"/>
  <c r="AC57"/>
  <c r="AC49"/>
  <c r="AC46"/>
  <c r="AC43"/>
  <c r="AC41"/>
  <c r="AC38"/>
  <c r="AC35"/>
  <c r="AC33"/>
  <c r="AC28"/>
  <c r="AC26"/>
  <c r="AC24"/>
  <c r="AB64"/>
  <c r="AB63" s="1"/>
  <c r="Z63"/>
  <c r="AA63"/>
  <c r="AA108"/>
  <c r="AA98"/>
  <c r="AA97" s="1"/>
  <c r="AA95"/>
  <c r="AA93"/>
  <c r="AA91"/>
  <c r="AA89"/>
  <c r="AA87"/>
  <c r="AA85"/>
  <c r="AA83"/>
  <c r="AA81"/>
  <c r="AA75"/>
  <c r="AA67"/>
  <c r="AA61"/>
  <c r="AA57"/>
  <c r="AA49"/>
  <c r="AA46"/>
  <c r="AA43"/>
  <c r="AA41"/>
  <c r="AA38"/>
  <c r="AA35"/>
  <c r="AA33"/>
  <c r="AA28"/>
  <c r="AA26"/>
  <c r="AA24"/>
  <c r="Y108"/>
  <c r="Z99"/>
  <c r="AB99" s="1"/>
  <c r="AB98" s="1"/>
  <c r="Y98"/>
  <c r="Y97" s="1"/>
  <c r="Z98"/>
  <c r="Z97" s="1"/>
  <c r="Z96"/>
  <c r="AB96" s="1"/>
  <c r="AB95" s="1"/>
  <c r="Y95"/>
  <c r="X95"/>
  <c r="Z94"/>
  <c r="AB94" s="1"/>
  <c r="AB93" s="1"/>
  <c r="Y93"/>
  <c r="Z93"/>
  <c r="Z92"/>
  <c r="AB92" s="1"/>
  <c r="AB91" s="1"/>
  <c r="Y91"/>
  <c r="Z91"/>
  <c r="Z90"/>
  <c r="AB90" s="1"/>
  <c r="AB89" s="1"/>
  <c r="Y89"/>
  <c r="Z88"/>
  <c r="AB88" s="1"/>
  <c r="AB87" s="1"/>
  <c r="Y87"/>
  <c r="Z86"/>
  <c r="AB86" s="1"/>
  <c r="AB85" s="1"/>
  <c r="Y85"/>
  <c r="Z84"/>
  <c r="Z83" s="1"/>
  <c r="Y67"/>
  <c r="X67"/>
  <c r="Y83"/>
  <c r="Z82"/>
  <c r="AB82" s="1"/>
  <c r="AB81" s="1"/>
  <c r="Y81"/>
  <c r="Z81"/>
  <c r="Z77"/>
  <c r="AB77" s="1"/>
  <c r="AD77" s="1"/>
  <c r="Z78"/>
  <c r="AB78" s="1"/>
  <c r="AD78" s="1"/>
  <c r="Z79"/>
  <c r="AB79" s="1"/>
  <c r="AD79" s="1"/>
  <c r="Z80"/>
  <c r="AB80" s="1"/>
  <c r="AD80" s="1"/>
  <c r="Z76"/>
  <c r="AB76" s="1"/>
  <c r="AD76" s="1"/>
  <c r="Y75"/>
  <c r="X75"/>
  <c r="Z69"/>
  <c r="AB69" s="1"/>
  <c r="AD69" s="1"/>
  <c r="Z70"/>
  <c r="AB70" s="1"/>
  <c r="AD70" s="1"/>
  <c r="Z71"/>
  <c r="AB71" s="1"/>
  <c r="AD71" s="1"/>
  <c r="Z72"/>
  <c r="AB72" s="1"/>
  <c r="AD72" s="1"/>
  <c r="Z73"/>
  <c r="AB73" s="1"/>
  <c r="AD73" s="1"/>
  <c r="Z68"/>
  <c r="AB68" s="1"/>
  <c r="AD68" s="1"/>
  <c r="Z62"/>
  <c r="AB62" s="1"/>
  <c r="AB61" s="1"/>
  <c r="Y61"/>
  <c r="Y60" s="1"/>
  <c r="Z59"/>
  <c r="AB59" s="1"/>
  <c r="AD59" s="1"/>
  <c r="Y57"/>
  <c r="Z51"/>
  <c r="AB51" s="1"/>
  <c r="AD51" s="1"/>
  <c r="Z52"/>
  <c r="AB52" s="1"/>
  <c r="AD52" s="1"/>
  <c r="Z53"/>
  <c r="AB53" s="1"/>
  <c r="AD53" s="1"/>
  <c r="Z54"/>
  <c r="AB54" s="1"/>
  <c r="AD54" s="1"/>
  <c r="Z50"/>
  <c r="AB50" s="1"/>
  <c r="AD50" s="1"/>
  <c r="Y49"/>
  <c r="Z48"/>
  <c r="AB48" s="1"/>
  <c r="AD48" s="1"/>
  <c r="Z47"/>
  <c r="AB47" s="1"/>
  <c r="AD47" s="1"/>
  <c r="Y46"/>
  <c r="Z45"/>
  <c r="AB45" s="1"/>
  <c r="AD45" s="1"/>
  <c r="Z44"/>
  <c r="AB44" s="1"/>
  <c r="AD44" s="1"/>
  <c r="Y43"/>
  <c r="Z42"/>
  <c r="AB42" s="1"/>
  <c r="AB41" s="1"/>
  <c r="Y41"/>
  <c r="Z41"/>
  <c r="Z40"/>
  <c r="AB40" s="1"/>
  <c r="AD40" s="1"/>
  <c r="Z39"/>
  <c r="AB39" s="1"/>
  <c r="AD39" s="1"/>
  <c r="Y38"/>
  <c r="Z36"/>
  <c r="AB36" s="1"/>
  <c r="AB35" s="1"/>
  <c r="Y35"/>
  <c r="Z34"/>
  <c r="AB34" s="1"/>
  <c r="AB33" s="1"/>
  <c r="Y33"/>
  <c r="Z30"/>
  <c r="AB30" s="1"/>
  <c r="AD30" s="1"/>
  <c r="Z31"/>
  <c r="AB31" s="1"/>
  <c r="AD31" s="1"/>
  <c r="Z32"/>
  <c r="AB32" s="1"/>
  <c r="AD32" s="1"/>
  <c r="Z29"/>
  <c r="AB29" s="1"/>
  <c r="AD29" s="1"/>
  <c r="Y28"/>
  <c r="Z27"/>
  <c r="AB27" s="1"/>
  <c r="AB26" s="1"/>
  <c r="Y26"/>
  <c r="Z26"/>
  <c r="Z25"/>
  <c r="AB25" s="1"/>
  <c r="AB24" s="1"/>
  <c r="Y24"/>
  <c r="X58"/>
  <c r="Z58" s="1"/>
  <c r="Z57" s="1"/>
  <c r="AD28" l="1"/>
  <c r="AD46"/>
  <c r="AD75"/>
  <c r="AA60"/>
  <c r="AA74"/>
  <c r="AC23"/>
  <c r="AC74"/>
  <c r="Z85"/>
  <c r="Z95"/>
  <c r="AD38"/>
  <c r="AD43"/>
  <c r="AD49"/>
  <c r="AD25"/>
  <c r="AD24" s="1"/>
  <c r="AD34"/>
  <c r="AD33" s="1"/>
  <c r="AD42"/>
  <c r="AD41" s="1"/>
  <c r="AD62"/>
  <c r="AD61" s="1"/>
  <c r="AD64"/>
  <c r="AD63" s="1"/>
  <c r="AD90"/>
  <c r="AD89" s="1"/>
  <c r="AD92"/>
  <c r="AD91" s="1"/>
  <c r="AD99"/>
  <c r="AD98" s="1"/>
  <c r="AD27"/>
  <c r="AD26" s="1"/>
  <c r="AD36"/>
  <c r="AD35" s="1"/>
  <c r="AD82"/>
  <c r="AD81" s="1"/>
  <c r="AD86"/>
  <c r="AD85" s="1"/>
  <c r="AD88"/>
  <c r="AD87" s="1"/>
  <c r="AD94"/>
  <c r="AD93" s="1"/>
  <c r="AD96"/>
  <c r="AD95" s="1"/>
  <c r="AD67"/>
  <c r="AC60"/>
  <c r="AC55" s="1"/>
  <c r="AC110" s="1"/>
  <c r="AD60"/>
  <c r="Z33"/>
  <c r="AB46"/>
  <c r="AA23"/>
  <c r="Z89"/>
  <c r="AB58"/>
  <c r="AB38"/>
  <c r="AB43"/>
  <c r="AB75"/>
  <c r="AB67"/>
  <c r="AB60" s="1"/>
  <c r="Z24"/>
  <c r="Z35"/>
  <c r="Z61"/>
  <c r="AB28"/>
  <c r="Z28"/>
  <c r="AB49"/>
  <c r="AA56"/>
  <c r="AA55" s="1"/>
  <c r="AA110" s="1"/>
  <c r="AB84"/>
  <c r="Z87"/>
  <c r="Y23"/>
  <c r="Z38"/>
  <c r="Z46"/>
  <c r="Z67"/>
  <c r="Y74"/>
  <c r="Y56" s="1"/>
  <c r="Y55" s="1"/>
  <c r="Y110" s="1"/>
  <c r="Z75"/>
  <c r="Z74" s="1"/>
  <c r="Z43"/>
  <c r="Z49"/>
  <c r="X89"/>
  <c r="X46"/>
  <c r="X43"/>
  <c r="X41"/>
  <c r="X38"/>
  <c r="X35"/>
  <c r="X33"/>
  <c r="X28"/>
  <c r="X26"/>
  <c r="X24"/>
  <c r="X93"/>
  <c r="X91"/>
  <c r="T90"/>
  <c r="T89"/>
  <c r="H88"/>
  <c r="J88" s="1"/>
  <c r="L88" s="1"/>
  <c r="N88" s="1"/>
  <c r="P88" s="1"/>
  <c r="R88" s="1"/>
  <c r="T88" s="1"/>
  <c r="X87"/>
  <c r="H87"/>
  <c r="J87" s="1"/>
  <c r="L87" s="1"/>
  <c r="N87" s="1"/>
  <c r="P87" s="1"/>
  <c r="R87" s="1"/>
  <c r="T87" s="1"/>
  <c r="X81"/>
  <c r="X98"/>
  <c r="X97" s="1"/>
  <c r="X85"/>
  <c r="X83"/>
  <c r="X61"/>
  <c r="X49"/>
  <c r="W75"/>
  <c r="W74" s="1"/>
  <c r="W56" s="1"/>
  <c r="W55" s="1"/>
  <c r="W110" s="1"/>
  <c r="W67"/>
  <c r="X109"/>
  <c r="X57"/>
  <c r="V58"/>
  <c r="V57" s="1"/>
  <c r="V97"/>
  <c r="V95"/>
  <c r="V75"/>
  <c r="V67"/>
  <c r="U97"/>
  <c r="U95"/>
  <c r="U75"/>
  <c r="U67"/>
  <c r="S74"/>
  <c r="S67"/>
  <c r="S60" s="1"/>
  <c r="S23"/>
  <c r="Q95"/>
  <c r="Q57"/>
  <c r="Q67"/>
  <c r="Q60" s="1"/>
  <c r="Q75"/>
  <c r="O57"/>
  <c r="O67"/>
  <c r="O60" s="1"/>
  <c r="O75"/>
  <c r="O74" s="1"/>
  <c r="M95"/>
  <c r="M75"/>
  <c r="M98"/>
  <c r="M97" s="1"/>
  <c r="M67"/>
  <c r="M61"/>
  <c r="M57"/>
  <c r="K98"/>
  <c r="K97" s="1"/>
  <c r="K67"/>
  <c r="K58"/>
  <c r="K57" s="1"/>
  <c r="L99"/>
  <c r="N99" s="1"/>
  <c r="K61"/>
  <c r="I55"/>
  <c r="I110" s="1"/>
  <c r="G55"/>
  <c r="G110" s="1"/>
  <c r="H110" s="1"/>
  <c r="H109"/>
  <c r="J109" s="1"/>
  <c r="L109" s="1"/>
  <c r="N109" s="1"/>
  <c r="P109" s="1"/>
  <c r="R109" s="1"/>
  <c r="T109" s="1"/>
  <c r="H108"/>
  <c r="J108" s="1"/>
  <c r="L108" s="1"/>
  <c r="N108" s="1"/>
  <c r="P108" s="1"/>
  <c r="R108" s="1"/>
  <c r="T108" s="1"/>
  <c r="H97"/>
  <c r="J97" s="1"/>
  <c r="H96"/>
  <c r="J96" s="1"/>
  <c r="L96" s="1"/>
  <c r="N96" s="1"/>
  <c r="P96" s="1"/>
  <c r="R96" s="1"/>
  <c r="T96" s="1"/>
  <c r="H95"/>
  <c r="J95" s="1"/>
  <c r="L95" s="1"/>
  <c r="H86"/>
  <c r="J86" s="1"/>
  <c r="L86" s="1"/>
  <c r="N86" s="1"/>
  <c r="P86" s="1"/>
  <c r="R86" s="1"/>
  <c r="T86" s="1"/>
  <c r="H85"/>
  <c r="J85" s="1"/>
  <c r="L85" s="1"/>
  <c r="N85" s="1"/>
  <c r="P85" s="1"/>
  <c r="R85" s="1"/>
  <c r="T85" s="1"/>
  <c r="H84"/>
  <c r="J84" s="1"/>
  <c r="L84" s="1"/>
  <c r="N84" s="1"/>
  <c r="P84" s="1"/>
  <c r="R84" s="1"/>
  <c r="T84" s="1"/>
  <c r="H83"/>
  <c r="J83" s="1"/>
  <c r="L83" s="1"/>
  <c r="N83" s="1"/>
  <c r="P83" s="1"/>
  <c r="R83" s="1"/>
  <c r="T83" s="1"/>
  <c r="H82"/>
  <c r="J82" s="1"/>
  <c r="L82" s="1"/>
  <c r="N82" s="1"/>
  <c r="P82" s="1"/>
  <c r="R82" s="1"/>
  <c r="T82" s="1"/>
  <c r="H81"/>
  <c r="J81" s="1"/>
  <c r="L81" s="1"/>
  <c r="N81" s="1"/>
  <c r="P81" s="1"/>
  <c r="R81" s="1"/>
  <c r="T81" s="1"/>
  <c r="H80"/>
  <c r="J80" s="1"/>
  <c r="L80" s="1"/>
  <c r="N80" s="1"/>
  <c r="P80" s="1"/>
  <c r="R80" s="1"/>
  <c r="T80" s="1"/>
  <c r="H79"/>
  <c r="J79" s="1"/>
  <c r="L79" s="1"/>
  <c r="N79" s="1"/>
  <c r="H78"/>
  <c r="J78" s="1"/>
  <c r="L78" s="1"/>
  <c r="N78" s="1"/>
  <c r="P78" s="1"/>
  <c r="R78" s="1"/>
  <c r="T78" s="1"/>
  <c r="H77"/>
  <c r="J77" s="1"/>
  <c r="L77" s="1"/>
  <c r="N77" s="1"/>
  <c r="P77" s="1"/>
  <c r="R77" s="1"/>
  <c r="T77" s="1"/>
  <c r="H76"/>
  <c r="J76" s="1"/>
  <c r="L76" s="1"/>
  <c r="N76" s="1"/>
  <c r="P76" s="1"/>
  <c r="R76" s="1"/>
  <c r="T76" s="1"/>
  <c r="H75"/>
  <c r="J75" s="1"/>
  <c r="L75" s="1"/>
  <c r="H74"/>
  <c r="J74" s="1"/>
  <c r="L74" s="1"/>
  <c r="H73"/>
  <c r="J73" s="1"/>
  <c r="L73" s="1"/>
  <c r="N73" s="1"/>
  <c r="P73" s="1"/>
  <c r="R73" s="1"/>
  <c r="T73" s="1"/>
  <c r="H72"/>
  <c r="J72" s="1"/>
  <c r="L72" s="1"/>
  <c r="N72" s="1"/>
  <c r="P72" s="1"/>
  <c r="R72" s="1"/>
  <c r="H71"/>
  <c r="J71" s="1"/>
  <c r="L71" s="1"/>
  <c r="N71" s="1"/>
  <c r="P71" s="1"/>
  <c r="R71" s="1"/>
  <c r="T71" s="1"/>
  <c r="H70"/>
  <c r="J70" s="1"/>
  <c r="L70" s="1"/>
  <c r="N70" s="1"/>
  <c r="P70" s="1"/>
  <c r="R70" s="1"/>
  <c r="T70" s="1"/>
  <c r="H69"/>
  <c r="J69" s="1"/>
  <c r="L69" s="1"/>
  <c r="N69" s="1"/>
  <c r="P69" s="1"/>
  <c r="R69" s="1"/>
  <c r="T69" s="1"/>
  <c r="H68"/>
  <c r="J68" s="1"/>
  <c r="L68" s="1"/>
  <c r="N68" s="1"/>
  <c r="P68" s="1"/>
  <c r="R68" s="1"/>
  <c r="T68" s="1"/>
  <c r="H67"/>
  <c r="J67" s="1"/>
  <c r="H62"/>
  <c r="J62" s="1"/>
  <c r="L62" s="1"/>
  <c r="N62" s="1"/>
  <c r="H61"/>
  <c r="J61" s="1"/>
  <c r="H60"/>
  <c r="J60" s="1"/>
  <c r="H59"/>
  <c r="J59" s="1"/>
  <c r="L59" s="1"/>
  <c r="N59" s="1"/>
  <c r="P59" s="1"/>
  <c r="R59" s="1"/>
  <c r="T59" s="1"/>
  <c r="H58"/>
  <c r="J58" s="1"/>
  <c r="H57"/>
  <c r="J57" s="1"/>
  <c r="H56"/>
  <c r="J56" s="1"/>
  <c r="H54"/>
  <c r="J54" s="1"/>
  <c r="L54" s="1"/>
  <c r="N54" s="1"/>
  <c r="P54" s="1"/>
  <c r="R54" s="1"/>
  <c r="T54" s="1"/>
  <c r="H53"/>
  <c r="J53" s="1"/>
  <c r="L53" s="1"/>
  <c r="N53" s="1"/>
  <c r="P53" s="1"/>
  <c r="R53" s="1"/>
  <c r="T53" s="1"/>
  <c r="H51"/>
  <c r="J51" s="1"/>
  <c r="L51" s="1"/>
  <c r="N51" s="1"/>
  <c r="P51" s="1"/>
  <c r="R51" s="1"/>
  <c r="T51" s="1"/>
  <c r="H50"/>
  <c r="J50" s="1"/>
  <c r="L50" s="1"/>
  <c r="N50" s="1"/>
  <c r="P50" s="1"/>
  <c r="R50" s="1"/>
  <c r="T50" s="1"/>
  <c r="H49"/>
  <c r="J49" s="1"/>
  <c r="L49" s="1"/>
  <c r="N49" s="1"/>
  <c r="P49" s="1"/>
  <c r="R49" s="1"/>
  <c r="T49" s="1"/>
  <c r="H48"/>
  <c r="J48" s="1"/>
  <c r="L48" s="1"/>
  <c r="N48" s="1"/>
  <c r="P48" s="1"/>
  <c r="R48" s="1"/>
  <c r="T48" s="1"/>
  <c r="H47"/>
  <c r="J47" s="1"/>
  <c r="L47" s="1"/>
  <c r="N47" s="1"/>
  <c r="P47" s="1"/>
  <c r="R47" s="1"/>
  <c r="T47" s="1"/>
  <c r="H46"/>
  <c r="J46" s="1"/>
  <c r="L46" s="1"/>
  <c r="N46" s="1"/>
  <c r="P46" s="1"/>
  <c r="R46" s="1"/>
  <c r="T46" s="1"/>
  <c r="H45"/>
  <c r="J45" s="1"/>
  <c r="L45" s="1"/>
  <c r="N45" s="1"/>
  <c r="P45" s="1"/>
  <c r="R45" s="1"/>
  <c r="T45" s="1"/>
  <c r="H44"/>
  <c r="J44" s="1"/>
  <c r="L44" s="1"/>
  <c r="N44" s="1"/>
  <c r="P44" s="1"/>
  <c r="R44" s="1"/>
  <c r="T44" s="1"/>
  <c r="H43"/>
  <c r="J43" s="1"/>
  <c r="L43" s="1"/>
  <c r="N43" s="1"/>
  <c r="P43" s="1"/>
  <c r="R43" s="1"/>
  <c r="T43" s="1"/>
  <c r="H42"/>
  <c r="J42" s="1"/>
  <c r="L42" s="1"/>
  <c r="N42" s="1"/>
  <c r="P42" s="1"/>
  <c r="R42" s="1"/>
  <c r="T42" s="1"/>
  <c r="H41"/>
  <c r="J41" s="1"/>
  <c r="L41" s="1"/>
  <c r="N41" s="1"/>
  <c r="P41" s="1"/>
  <c r="R41" s="1"/>
  <c r="T41" s="1"/>
  <c r="H40"/>
  <c r="J40" s="1"/>
  <c r="L40" s="1"/>
  <c r="N40" s="1"/>
  <c r="P40" s="1"/>
  <c r="R40" s="1"/>
  <c r="T40" s="1"/>
  <c r="H39"/>
  <c r="J39" s="1"/>
  <c r="L39" s="1"/>
  <c r="N39" s="1"/>
  <c r="P39" s="1"/>
  <c r="R39" s="1"/>
  <c r="T39" s="1"/>
  <c r="H38"/>
  <c r="J38" s="1"/>
  <c r="L38" s="1"/>
  <c r="N38" s="1"/>
  <c r="P38" s="1"/>
  <c r="R38" s="1"/>
  <c r="T38" s="1"/>
  <c r="H36"/>
  <c r="J36" s="1"/>
  <c r="L36" s="1"/>
  <c r="N36" s="1"/>
  <c r="P36" s="1"/>
  <c r="R36" s="1"/>
  <c r="T36" s="1"/>
  <c r="H35"/>
  <c r="J35" s="1"/>
  <c r="L35" s="1"/>
  <c r="N35" s="1"/>
  <c r="P35" s="1"/>
  <c r="R35" s="1"/>
  <c r="T35" s="1"/>
  <c r="H34"/>
  <c r="J34" s="1"/>
  <c r="L34" s="1"/>
  <c r="N34" s="1"/>
  <c r="P34" s="1"/>
  <c r="R34" s="1"/>
  <c r="T34" s="1"/>
  <c r="H33"/>
  <c r="J33" s="1"/>
  <c r="L33" s="1"/>
  <c r="N33" s="1"/>
  <c r="P33" s="1"/>
  <c r="R33" s="1"/>
  <c r="T33" s="1"/>
  <c r="H32"/>
  <c r="J32" s="1"/>
  <c r="L32" s="1"/>
  <c r="N32" s="1"/>
  <c r="P32" s="1"/>
  <c r="R32" s="1"/>
  <c r="T32" s="1"/>
  <c r="H31"/>
  <c r="J31" s="1"/>
  <c r="L31" s="1"/>
  <c r="N31" s="1"/>
  <c r="P31" s="1"/>
  <c r="R31" s="1"/>
  <c r="T31" s="1"/>
  <c r="H30"/>
  <c r="J30" s="1"/>
  <c r="L30" s="1"/>
  <c r="N30" s="1"/>
  <c r="P30" s="1"/>
  <c r="R30" s="1"/>
  <c r="T30" s="1"/>
  <c r="H29"/>
  <c r="J29" s="1"/>
  <c r="L29" s="1"/>
  <c r="N29" s="1"/>
  <c r="P29" s="1"/>
  <c r="R29" s="1"/>
  <c r="T29" s="1"/>
  <c r="H28"/>
  <c r="J28" s="1"/>
  <c r="L28" s="1"/>
  <c r="N28" s="1"/>
  <c r="P28" s="1"/>
  <c r="R28" s="1"/>
  <c r="T28" s="1"/>
  <c r="H27"/>
  <c r="J27" s="1"/>
  <c r="L27" s="1"/>
  <c r="N27" s="1"/>
  <c r="P27" s="1"/>
  <c r="R27" s="1"/>
  <c r="T27" s="1"/>
  <c r="H26"/>
  <c r="J26" s="1"/>
  <c r="L26" s="1"/>
  <c r="N26" s="1"/>
  <c r="P26" s="1"/>
  <c r="R26" s="1"/>
  <c r="T26" s="1"/>
  <c r="H25"/>
  <c r="J25" s="1"/>
  <c r="L25" s="1"/>
  <c r="N25" s="1"/>
  <c r="P25" s="1"/>
  <c r="R25" s="1"/>
  <c r="T25" s="1"/>
  <c r="H24"/>
  <c r="J24" s="1"/>
  <c r="L24" s="1"/>
  <c r="N24" s="1"/>
  <c r="P24" s="1"/>
  <c r="R24" s="1"/>
  <c r="T24" s="1"/>
  <c r="H23"/>
  <c r="J23" s="1"/>
  <c r="L23" s="1"/>
  <c r="N23" s="1"/>
  <c r="P23" s="1"/>
  <c r="R23" s="1"/>
  <c r="T23" s="1"/>
  <c r="AB83" l="1"/>
  <c r="AD84"/>
  <c r="AD83" s="1"/>
  <c r="AD74" s="1"/>
  <c r="AB57"/>
  <c r="AD58"/>
  <c r="AD57" s="1"/>
  <c r="AD23"/>
  <c r="Z60"/>
  <c r="AB74"/>
  <c r="AB23"/>
  <c r="H55"/>
  <c r="L61"/>
  <c r="X108"/>
  <c r="Z109"/>
  <c r="Z23"/>
  <c r="Q74"/>
  <c r="X74"/>
  <c r="X60"/>
  <c r="M74"/>
  <c r="O56"/>
  <c r="O55" s="1"/>
  <c r="O110" s="1"/>
  <c r="X23"/>
  <c r="N67"/>
  <c r="P62"/>
  <c r="R62" s="1"/>
  <c r="T62" s="1"/>
  <c r="N61"/>
  <c r="P61" s="1"/>
  <c r="R61" s="1"/>
  <c r="T61" s="1"/>
  <c r="N95"/>
  <c r="P95" s="1"/>
  <c r="P99"/>
  <c r="R99" s="1"/>
  <c r="T99" s="1"/>
  <c r="N98"/>
  <c r="V60"/>
  <c r="T72"/>
  <c r="V74"/>
  <c r="V56" s="1"/>
  <c r="V55" s="1"/>
  <c r="V110" s="1"/>
  <c r="P79"/>
  <c r="R79" s="1"/>
  <c r="T79" s="1"/>
  <c r="T75" s="1"/>
  <c r="N75"/>
  <c r="P75"/>
  <c r="M60"/>
  <c r="U74"/>
  <c r="U60"/>
  <c r="S56"/>
  <c r="Q56"/>
  <c r="Q55" s="1"/>
  <c r="Q110" s="1"/>
  <c r="L58"/>
  <c r="N58" s="1"/>
  <c r="L98"/>
  <c r="L97"/>
  <c r="K60"/>
  <c r="L60" s="1"/>
  <c r="L67"/>
  <c r="K56"/>
  <c r="L56" s="1"/>
  <c r="L57"/>
  <c r="J55"/>
  <c r="J110" s="1"/>
  <c r="Z108" l="1"/>
  <c r="Z56" s="1"/>
  <c r="Z55" s="1"/>
  <c r="AB109"/>
  <c r="M56"/>
  <c r="M55" s="1"/>
  <c r="M110" s="1"/>
  <c r="X56"/>
  <c r="Z110"/>
  <c r="K55"/>
  <c r="K110" s="1"/>
  <c r="L110" s="1"/>
  <c r="P74"/>
  <c r="P67"/>
  <c r="R75"/>
  <c r="N74"/>
  <c r="R67"/>
  <c r="T67" s="1"/>
  <c r="X55"/>
  <c r="X110" s="1"/>
  <c r="R95"/>
  <c r="T95" s="1"/>
  <c r="P58"/>
  <c r="N57"/>
  <c r="P98"/>
  <c r="R98" s="1"/>
  <c r="T98" s="1"/>
  <c r="N97"/>
  <c r="P97" s="1"/>
  <c r="R97" s="1"/>
  <c r="T97" s="1"/>
  <c r="U56"/>
  <c r="S55"/>
  <c r="L55"/>
  <c r="AB108" l="1"/>
  <c r="AB55" s="1"/>
  <c r="AB110" s="1"/>
  <c r="AD109"/>
  <c r="AD108" s="1"/>
  <c r="AD55" s="1"/>
  <c r="AD110" s="1"/>
  <c r="R74"/>
  <c r="T74" s="1"/>
  <c r="R58"/>
  <c r="P57"/>
  <c r="N60"/>
  <c r="N56" s="1"/>
  <c r="N55" s="1"/>
  <c r="N110" s="1"/>
  <c r="U55"/>
  <c r="S110"/>
  <c r="T58" l="1"/>
  <c r="R57"/>
  <c r="T57" s="1"/>
  <c r="P60"/>
  <c r="P56" s="1"/>
  <c r="U110"/>
  <c r="P55" l="1"/>
  <c r="P110" s="1"/>
  <c r="R60"/>
  <c r="T60" l="1"/>
  <c r="R56"/>
  <c r="T56" l="1"/>
  <c r="R55"/>
  <c r="R110" l="1"/>
  <c r="T55"/>
  <c r="T110" s="1"/>
</calcChain>
</file>

<file path=xl/sharedStrings.xml><?xml version="1.0" encoding="utf-8"?>
<sst xmlns="http://schemas.openxmlformats.org/spreadsheetml/2006/main" count="492" uniqueCount="204">
  <si>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</si>
  <si>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</si>
  <si>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</si>
  <si>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</si>
  <si>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</si>
  <si>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</si>
  <si>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</si>
  <si>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</si>
  <si>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</si>
  <si>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</si>
  <si>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</si>
  <si>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</si>
  <si>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</si>
  <si>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</si>
  <si>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</si>
  <si>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</si>
  <si>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</si>
  <si>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</si>
  <si>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</si>
  <si>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</si>
  <si>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</si>
  <si>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</si>
  <si>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</si>
  <si>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</si>
  <si>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</si>
  <si>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</si>
  <si>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</si>
  <si>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</si>
  <si>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</si>
  <si>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</si>
  <si>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</si>
  <si>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</si>
  <si>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</si>
  <si>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</si>
  <si>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</si>
  <si>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</si>
  <si>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</si>
  <si>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</si>
  <si>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</si>
  <si>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</si>
  <si>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</si>
  <si>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</si>
  <si>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</si>
  <si>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</si>
  <si>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</si>
  <si>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</si>
  <si>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</si>
  <si>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</si>
  <si>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</si>
  <si>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</si>
  <si>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</si>
  <si>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</si>
  <si>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</si>
  <si>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</si>
  <si>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</si>
  <si>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</si>
  <si>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</si>
  <si>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</si>
  <si>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</si>
  <si>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</si>
  <si>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904</t>
  </si>
  <si>
    <t>907</t>
  </si>
  <si>
    <t>922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</si>
  <si>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</si>
  <si>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</si>
  <si>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</si>
  <si>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</si>
  <si>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</si>
  <si>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</si>
  <si>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</si>
  <si>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</si>
  <si>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</si>
  <si>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</si>
  <si>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</si>
  <si>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</si>
  <si>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</si>
  <si>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</si>
  <si>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</si>
  <si>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</si>
  <si>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</si>
  <si>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</si>
  <si>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</si>
  <si>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</si>
  <si>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</si>
  <si>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</si>
  <si>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</si>
  <si>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</si>
  <si>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</si>
  <si>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</si>
  <si>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</si>
  <si>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(+,-) январь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</si>
  <si>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</si>
  <si>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</si>
  <si>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</si>
  <si>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>(+,-) февраль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</si>
  <si>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</si>
  <si>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</si>
  <si>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</si>
  <si>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</si>
  <si>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</si>
  <si>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</si>
  <si>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</si>
  <si>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</si>
  <si>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</si>
  <si>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(+,-) апрель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</si>
  <si>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</si>
  <si>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(+,-)  май</t>
  </si>
  <si>
    <t>(+,-)  май       2-й раз</t>
  </si>
  <si>
    <t>(+,-)  июль</t>
  </si>
  <si>
    <t>(+,-)  август</t>
  </si>
  <si>
    <t>Приложение № 1</t>
  </si>
  <si>
    <t>(+,-)  сентябрь</t>
  </si>
  <si>
    <t xml:space="preserve">от    № 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</si>
  <si>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</si>
  <si>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</si>
  <si>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</si>
  <si>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</si>
  <si>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</si>
  <si>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</si>
  <si>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</si>
  <si>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</si>
  <si>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</si>
  <si>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Уточнение от 24.11.2015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</si>
  <si>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</si>
  <si>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</si>
  <si>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поступлениям по подстатьям классификации доходов бюджетов,</t>
  </si>
  <si>
    <t>Приложение № 6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</si>
  <si>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</si>
  <si>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</si>
  <si>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</si>
  <si>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</si>
  <si>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</si>
  <si>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</si>
  <si>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</si>
  <si>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</si>
  <si>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</si>
  <si>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</si>
  <si>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</si>
  <si>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</si>
  <si>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</si>
  <si>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</si>
  <si>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</si>
  <si>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</si>
  <si>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</si>
  <si>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</si>
  <si>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</si>
  <si>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</si>
  <si>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</si>
  <si>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</si>
  <si>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</si>
  <si>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</si>
  <si>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</si>
  <si>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</si>
  <si>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</si>
  <si>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>2023554300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</si>
  <si>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</si>
  <si>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2023554305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</si>
  <si>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</si>
  <si>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2023554400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</si>
  <si>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</si>
  <si>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</si>
  <si>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</si>
  <si>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</si>
  <si>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</si>
  <si>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</si>
  <si>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прогнозируемые на 2018 год</t>
  </si>
  <si>
    <t>от 08.12.2017 №19/137</t>
  </si>
  <si>
    <t>2022000000</t>
  </si>
  <si>
    <t>2024000000</t>
  </si>
  <si>
    <t>2024001400</t>
  </si>
  <si>
    <t>2024001405</t>
  </si>
  <si>
    <t>Поправки февраль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</si>
  <si>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</si>
  <si>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</si>
  <si>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Поправки 19 марта</t>
  </si>
  <si>
    <t>2022546705</t>
  </si>
  <si>
    <t>Субсидия бюджетам на обеспечение развития и укрепления материально-технической базы домов культуры в насаленных пунктах с численностью жителей до 50 тысяч человек</t>
  </si>
  <si>
    <t>2022546700</t>
  </si>
  <si>
    <t>Поправки апрель</t>
  </si>
  <si>
    <t>Проочие межбюджетные трансферты, передаваемые бюджетам</t>
  </si>
  <si>
    <t>Проочие межбюджетные трансферты, передаваемые бюджетам муниципальных районов</t>
  </si>
  <si>
    <t>2024999905</t>
  </si>
  <si>
    <t>2024999900</t>
  </si>
  <si>
    <t>2040000000</t>
  </si>
  <si>
    <t>180</t>
  </si>
  <si>
    <t>Безвозмездные поступления от негосударственных организаций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</si>
  <si>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</si>
  <si>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</si>
  <si>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</si>
  <si>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2070500005</t>
  </si>
  <si>
    <t>Прочие безвозмездные поступления в бюджеты муниципальных районов</t>
  </si>
  <si>
    <t>2070503005</t>
  </si>
  <si>
    <t>Прочие безвозмездные поступления</t>
  </si>
  <si>
    <t xml:space="preserve">от                      №             </t>
  </si>
  <si>
    <t>Поправки май</t>
  </si>
  <si>
    <t>Поправки июнь</t>
  </si>
  <si>
    <t>410</t>
  </si>
  <si>
    <t>2022551900</t>
  </si>
  <si>
    <t>Субсидия бюджетам на поддержку отрасли культура</t>
  </si>
  <si>
    <t>2022551905</t>
  </si>
  <si>
    <t>Субсидия бюджетам муниципальных районов на поддержку отрасли культуры</t>
  </si>
  <si>
    <t>1080700001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</si>
  <si>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</si>
  <si>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>Приложение № 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</si>
</sst>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right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left" wrapText="1"/>
    </xf>
    <xf numFmtId="164" fontId="6" fillId="2" borderId="1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right"/>
    </xf>
    <xf numFmtId="165" fontId="3" fillId="0" borderId="1" xfId="0" applyNumberFormat="1" applyFont="1" applyBorder="1"/>
    <xf numFmtId="164" fontId="3" fillId="2" borderId="2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>
      <alignment horizontal="left" wrapText="1"/>
    </xf>
    <xf numFmtId="0" fontId="3" fillId="2" borderId="0" xfId="0" applyNumberFormat="1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left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6" fillId="3" borderId="2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49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165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8" fillId="0" borderId="1" xfId="0" applyNumberFormat="1" applyFont="1" applyBorder="1" applyAlignment="1">
      <alignment horizontal="left"/>
    </xf>
    <xf numFmtId="0" fontId="8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49" fontId="5" fillId="0" borderId="0" xfId="0" applyNumberFormat="1" applyFont="1" applyAlignment="1">
      <alignment horizontal="right"/>
    </xf>
    <xf numFmtId="0" fontId="0" fillId="0" borderId="0" xfId="0" applyAlignment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164" fontId="3" fillId="0" borderId="1" xfId="0" applyNumberFormat="1" applyFont="1" applyBorder="1"/>
    <xf numFmtId="164" fontId="6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10"/>
  <sheetViews>
    <sheetView tabSelected="1" view="pageBreakPreview" topLeftCell="A5" zoomScale="90" zoomScaleNormal="90" zoomScaleSheetLayoutView="90" workbookViewId="0">
      <selection activeCell="AJ31" sqref="AJ31"/>
    </sheetView>
  </sheetViews>
  <sheetFormatPr defaultRowHeight="15"/>
  <cols>
    <col min="1" max="1" width="5.140625" style="1" customWidth="1"/>
    <col min="2" max="2" width="12.42578125" style="1" customWidth="1"/>
    <col min="3" max="3" width="6.140625" style="1" customWidth="1"/>
    <col min="4" max="4" width="4.7109375" style="1" customWidth="1"/>
    <col min="5" max="5" width="72.140625" style="1" customWidth="1"/>
    <col min="6" max="6" width="13.5703125" style="2" hidden="1" customWidth="1"/>
    <col min="7" max="7" width="11" style="2" hidden="1" customWidth="1"/>
    <col min="8" max="8" width="13.5703125" style="2" hidden="1" customWidth="1"/>
    <col min="9" max="9" width="10.42578125" style="2" hidden="1" customWidth="1"/>
    <col min="10" max="10" width="13.5703125" style="2" hidden="1" customWidth="1"/>
    <col min="11" max="11" width="0.140625" style="2" hidden="1" customWidth="1"/>
    <col min="12" max="12" width="13.5703125" style="2" hidden="1" customWidth="1"/>
    <col min="13" max="13" width="0.140625" style="2" hidden="1" customWidth="1"/>
    <col min="14" max="14" width="13.5703125" style="2" hidden="1" customWidth="1"/>
    <col min="15" max="15" width="10.85546875" style="2" hidden="1" customWidth="1"/>
    <col min="16" max="16" width="13.5703125" style="2" hidden="1" customWidth="1"/>
    <col min="17" max="17" width="7.7109375" style="2" hidden="1" customWidth="1"/>
    <col min="18" max="18" width="12.5703125" style="2" hidden="1" customWidth="1"/>
    <col min="19" max="19" width="9.85546875" style="2" hidden="1" customWidth="1"/>
    <col min="20" max="20" width="12.5703125" style="2" hidden="1" customWidth="1"/>
    <col min="21" max="21" width="9.85546875" style="2" hidden="1" customWidth="1"/>
    <col min="22" max="23" width="14" style="2" hidden="1" customWidth="1"/>
    <col min="24" max="24" width="16" style="2" hidden="1" customWidth="1"/>
    <col min="25" max="25" width="13.42578125" hidden="1" customWidth="1"/>
    <col min="26" max="26" width="16.85546875" hidden="1" customWidth="1"/>
    <col min="27" max="27" width="13.42578125" hidden="1" customWidth="1"/>
    <col min="28" max="28" width="16.85546875" hidden="1" customWidth="1"/>
    <col min="29" max="29" width="13.42578125" hidden="1" customWidth="1"/>
    <col min="30" max="30" width="16.85546875" hidden="1" customWidth="1"/>
    <col min="31" max="31" width="13.42578125" hidden="1" customWidth="1"/>
    <col min="32" max="32" width="16.85546875" hidden="1" customWidth="1"/>
    <col min="33" max="33" width="13.42578125" hidden="1" customWidth="1"/>
    <col min="34" max="34" width="16.85546875" hidden="1" customWidth="1"/>
    <col min="35" max="35" width="13.42578125" hidden="1" customWidth="1"/>
    <col min="36" max="36" width="16.85546875" customWidth="1"/>
  </cols>
  <sheetData>
    <row r="1" spans="1:36" ht="18.75" hidden="1">
      <c r="C1" s="14"/>
      <c r="D1" s="14"/>
      <c r="E1" s="67" t="s">
        <v>110</v>
      </c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15"/>
      <c r="X1" s="15"/>
    </row>
    <row r="2" spans="1:36" ht="18.75" hidden="1">
      <c r="C2" s="14"/>
      <c r="D2" s="14"/>
      <c r="E2" s="67" t="s">
        <v>93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15"/>
      <c r="X2" s="15"/>
    </row>
    <row r="3" spans="1:36" ht="18.75" hidden="1">
      <c r="C3" s="67" t="s">
        <v>112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15"/>
      <c r="X3" s="15"/>
    </row>
    <row r="4" spans="1:36" ht="18.75" hidden="1">
      <c r="C4" s="14"/>
      <c r="D4" s="14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5"/>
      <c r="X4" s="15"/>
    </row>
    <row r="5" spans="1:36" ht="18.75">
      <c r="C5" s="14"/>
      <c r="D5" s="14"/>
      <c r="E5" s="67" t="s">
        <v>203</v>
      </c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</row>
    <row r="6" spans="1:36" ht="18.75">
      <c r="C6" s="14"/>
      <c r="D6" s="14"/>
      <c r="E6" s="67" t="s">
        <v>93</v>
      </c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</row>
    <row r="7" spans="1:36" ht="18.75">
      <c r="C7" s="14"/>
      <c r="D7" s="14"/>
      <c r="E7" s="67" t="s">
        <v>193</v>
      </c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</row>
    <row r="8" spans="1:36" ht="18.75">
      <c r="C8" s="14"/>
      <c r="D8" s="14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spans="1:36" ht="18.75">
      <c r="C9" s="14"/>
      <c r="D9" s="14"/>
      <c r="E9" s="67" t="s">
        <v>126</v>
      </c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</row>
    <row r="10" spans="1:36" ht="18.75">
      <c r="C10" s="14"/>
      <c r="D10" s="14"/>
      <c r="E10" s="67" t="s">
        <v>93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</row>
    <row r="11" spans="1:36" ht="18.75">
      <c r="C11" s="14"/>
      <c r="D11" s="14"/>
      <c r="E11" s="67" t="s">
        <v>166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</row>
    <row r="12" spans="1:36" ht="8.25" customHeight="1">
      <c r="C12" s="14"/>
      <c r="D12" s="14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</row>
    <row r="13" spans="1:36" ht="19.5" customHeight="1">
      <c r="E13" s="72"/>
      <c r="F13" s="72"/>
      <c r="G13" s="5"/>
      <c r="H13" s="5"/>
      <c r="I13" s="6"/>
      <c r="J13" s="6"/>
      <c r="K13" s="7"/>
      <c r="L13" s="7"/>
      <c r="M13" s="8"/>
      <c r="N13" s="8"/>
      <c r="O13" s="9"/>
      <c r="P13" s="9"/>
      <c r="Q13" s="10"/>
      <c r="R13" s="10"/>
      <c r="S13" s="11"/>
      <c r="T13" s="11"/>
      <c r="U13" s="12"/>
      <c r="V13" s="12"/>
      <c r="W13" s="16"/>
      <c r="X13" s="16"/>
    </row>
    <row r="14" spans="1:36" ht="16.5">
      <c r="A14" s="73" t="s">
        <v>113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</row>
    <row r="15" spans="1:36" ht="16.5">
      <c r="A15" s="73" t="s">
        <v>74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</row>
    <row r="16" spans="1:36" ht="16.5">
      <c r="A16" s="73" t="s">
        <v>75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</row>
    <row r="17" spans="1:36" ht="16.5">
      <c r="A17" s="73" t="s">
        <v>125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</row>
    <row r="18" spans="1:36" ht="16.5">
      <c r="A18" s="73" t="s">
        <v>165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</row>
    <row r="19" spans="1:36" ht="4.5" customHeight="1">
      <c r="A19" s="7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17"/>
      <c r="X19" s="17"/>
    </row>
    <row r="20" spans="1:36" ht="14.25" customHeight="1">
      <c r="A20" s="3"/>
      <c r="B20" s="3"/>
      <c r="C20" s="3"/>
      <c r="D20" s="3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36" ht="33.75" customHeight="1">
      <c r="A21" s="69" t="s">
        <v>72</v>
      </c>
      <c r="B21" s="70"/>
      <c r="C21" s="70"/>
      <c r="D21" s="71"/>
      <c r="E21" s="18" t="s">
        <v>73</v>
      </c>
      <c r="F21" s="19" t="s">
        <v>79</v>
      </c>
      <c r="G21" s="19" t="s">
        <v>90</v>
      </c>
      <c r="H21" s="19" t="s">
        <v>79</v>
      </c>
      <c r="I21" s="19" t="s">
        <v>94</v>
      </c>
      <c r="J21" s="19" t="s">
        <v>79</v>
      </c>
      <c r="K21" s="19" t="s">
        <v>104</v>
      </c>
      <c r="L21" s="19" t="s">
        <v>79</v>
      </c>
      <c r="M21" s="19" t="s">
        <v>106</v>
      </c>
      <c r="N21" s="19" t="s">
        <v>79</v>
      </c>
      <c r="O21" s="19" t="s">
        <v>107</v>
      </c>
      <c r="P21" s="20" t="s">
        <v>79</v>
      </c>
      <c r="Q21" s="19" t="s">
        <v>108</v>
      </c>
      <c r="R21" s="19" t="s">
        <v>79</v>
      </c>
      <c r="S21" s="19" t="s">
        <v>109</v>
      </c>
      <c r="T21" s="20" t="s">
        <v>79</v>
      </c>
      <c r="U21" s="19" t="s">
        <v>111</v>
      </c>
      <c r="V21" s="19" t="s">
        <v>79</v>
      </c>
      <c r="W21" s="21" t="s">
        <v>122</v>
      </c>
      <c r="X21" s="19" t="s">
        <v>79</v>
      </c>
      <c r="Y21" s="28" t="s">
        <v>171</v>
      </c>
      <c r="Z21" s="19" t="s">
        <v>79</v>
      </c>
      <c r="AA21" s="28" t="s">
        <v>174</v>
      </c>
      <c r="AB21" s="19" t="s">
        <v>79</v>
      </c>
      <c r="AC21" s="28" t="s">
        <v>178</v>
      </c>
      <c r="AD21" s="19" t="s">
        <v>79</v>
      </c>
      <c r="AE21" s="28" t="s">
        <v>194</v>
      </c>
      <c r="AF21" s="19" t="s">
        <v>79</v>
      </c>
      <c r="AG21" s="28" t="s">
        <v>195</v>
      </c>
      <c r="AH21" s="19" t="s">
        <v>79</v>
      </c>
      <c r="AI21" s="28" t="s">
        <v>195</v>
      </c>
      <c r="AJ21" s="19" t="s">
        <v>79</v>
      </c>
    </row>
    <row r="22" spans="1:36" ht="0.75" hidden="1" customHeight="1">
      <c r="A22" s="22" t="s">
        <v>80</v>
      </c>
      <c r="B22" s="22" t="s">
        <v>81</v>
      </c>
      <c r="C22" s="22" t="s">
        <v>82</v>
      </c>
      <c r="D22" s="22" t="s">
        <v>83</v>
      </c>
      <c r="E22" s="23" t="s">
        <v>84</v>
      </c>
      <c r="F22" s="24">
        <v>6</v>
      </c>
      <c r="G22" s="24"/>
      <c r="H22" s="24">
        <v>6</v>
      </c>
      <c r="I22" s="24"/>
      <c r="J22" s="24">
        <v>6</v>
      </c>
      <c r="K22" s="24"/>
      <c r="L22" s="24"/>
      <c r="M22" s="24"/>
      <c r="N22" s="24"/>
      <c r="O22" s="25"/>
      <c r="P22" s="25"/>
      <c r="Q22" s="24"/>
      <c r="R22" s="24"/>
      <c r="S22" s="25"/>
      <c r="T22" s="25"/>
      <c r="U22" s="24"/>
      <c r="V22" s="24"/>
      <c r="W22" s="24"/>
      <c r="X22" s="24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</row>
    <row r="23" spans="1:36">
      <c r="A23" s="29" t="s">
        <v>0</v>
      </c>
      <c r="B23" s="29" t="s">
        <v>1</v>
      </c>
      <c r="C23" s="29" t="s">
        <v>2</v>
      </c>
      <c r="D23" s="29" t="s">
        <v>0</v>
      </c>
      <c r="E23" s="30" t="s">
        <v>87</v>
      </c>
      <c r="F23" s="31">
        <v>24116.2</v>
      </c>
      <c r="G23" s="31">
        <v>312</v>
      </c>
      <c r="H23" s="31">
        <f>F23+G23</f>
        <v>24428.2</v>
      </c>
      <c r="I23" s="31"/>
      <c r="J23" s="31">
        <f>H23+I23</f>
        <v>24428.2</v>
      </c>
      <c r="K23" s="31">
        <v>947.1</v>
      </c>
      <c r="L23" s="31">
        <f>J23+K23</f>
        <v>25375.3</v>
      </c>
      <c r="M23" s="31"/>
      <c r="N23" s="31">
        <f>L23+M23</f>
        <v>25375.3</v>
      </c>
      <c r="O23" s="31">
        <v>702.7</v>
      </c>
      <c r="P23" s="32">
        <f>N23+O23</f>
        <v>26078</v>
      </c>
      <c r="Q23" s="31">
        <v>1690</v>
      </c>
      <c r="R23" s="31">
        <f>P23+Q23</f>
        <v>27768</v>
      </c>
      <c r="S23" s="31">
        <f>S28+S46</f>
        <v>1029.7</v>
      </c>
      <c r="T23" s="32">
        <f>R23+S23</f>
        <v>28797.7</v>
      </c>
      <c r="U23" s="31">
        <v>300.8</v>
      </c>
      <c r="V23" s="31">
        <v>30391</v>
      </c>
      <c r="W23" s="31"/>
      <c r="X23" s="33">
        <f>X24+X26+X28+X33+X35+X38+X41+X43+X46+X49</f>
        <v>29580.7</v>
      </c>
      <c r="Y23" s="33">
        <f t="shared" ref="Y23:Z23" si="0">Y24+Y26+Y28+Y33+Y35+Y38+Y41+Y43+Y46+Y49</f>
        <v>0</v>
      </c>
      <c r="Z23" s="33">
        <f t="shared" si="0"/>
        <v>29580.7</v>
      </c>
      <c r="AA23" s="33">
        <f t="shared" ref="AA23:AB23" si="1">AA24+AA26+AA28+AA33+AA35+AA38+AA41+AA43+AA46+AA49</f>
        <v>0</v>
      </c>
      <c r="AB23" s="33">
        <f t="shared" si="1"/>
        <v>29580.7</v>
      </c>
      <c r="AC23" s="33">
        <f t="shared" ref="AC23:AD23" si="2">AC24+AC26+AC28+AC33+AC35+AC38+AC41+AC43+AC46+AC49</f>
        <v>0</v>
      </c>
      <c r="AD23" s="33">
        <f t="shared" si="2"/>
        <v>29580.7</v>
      </c>
      <c r="AE23" s="33">
        <f t="shared" ref="AE23:AF23" si="3">AE24+AE26+AE28+AE33+AE35+AE38+AE41+AE43+AE46+AE49</f>
        <v>472.28999999999996</v>
      </c>
      <c r="AF23" s="33">
        <f t="shared" si="3"/>
        <v>30052.989999999998</v>
      </c>
      <c r="AG23" s="33">
        <f t="shared" ref="AG23:AH23" si="4">AG24+AG26+AG28+AG33+AG35+AG38+AG41+AG43+AG46+AG49</f>
        <v>632.20000000000005</v>
      </c>
      <c r="AH23" s="33">
        <f t="shared" si="4"/>
        <v>30685.190000000002</v>
      </c>
      <c r="AI23" s="33">
        <f t="shared" ref="AI23:AJ23" si="5">AI24+AI26+AI28+AI33+AI35+AI38+AI41+AI43+AI46+AI49</f>
        <v>0</v>
      </c>
      <c r="AJ23" s="31">
        <f t="shared" si="5"/>
        <v>30685.190000000002</v>
      </c>
    </row>
    <row r="24" spans="1:36">
      <c r="A24" s="29" t="s">
        <v>0</v>
      </c>
      <c r="B24" s="29" t="s">
        <v>3</v>
      </c>
      <c r="C24" s="29" t="s">
        <v>2</v>
      </c>
      <c r="D24" s="29" t="s">
        <v>0</v>
      </c>
      <c r="E24" s="30" t="s">
        <v>4</v>
      </c>
      <c r="F24" s="31">
        <v>6963.2</v>
      </c>
      <c r="G24" s="31"/>
      <c r="H24" s="31">
        <f t="shared" ref="H24:H84" si="6">F24+G24</f>
        <v>6963.2</v>
      </c>
      <c r="I24" s="31"/>
      <c r="J24" s="31">
        <f t="shared" ref="J24:J84" si="7">H24+I24</f>
        <v>6963.2</v>
      </c>
      <c r="K24" s="31">
        <v>906.6</v>
      </c>
      <c r="L24" s="31">
        <f t="shared" ref="L24:L78" si="8">J24+K24</f>
        <v>7869.8</v>
      </c>
      <c r="M24" s="31"/>
      <c r="N24" s="31">
        <f t="shared" ref="N24:N54" si="9">L24+M24</f>
        <v>7869.8</v>
      </c>
      <c r="O24" s="31"/>
      <c r="P24" s="32">
        <f t="shared" ref="P24:P76" si="10">N24+O24</f>
        <v>7869.8</v>
      </c>
      <c r="Q24" s="31"/>
      <c r="R24" s="31">
        <f t="shared" ref="R24:R54" si="11">P24+Q24</f>
        <v>7869.8</v>
      </c>
      <c r="S24" s="31"/>
      <c r="T24" s="32">
        <f t="shared" ref="T24:T74" si="12">R24+S24</f>
        <v>7869.8</v>
      </c>
      <c r="U24" s="31">
        <v>100</v>
      </c>
      <c r="V24" s="31">
        <v>8890.6</v>
      </c>
      <c r="W24" s="31"/>
      <c r="X24" s="33">
        <f>X25</f>
        <v>8439.1</v>
      </c>
      <c r="Y24" s="33">
        <f t="shared" ref="Y24:AJ24" si="13">Y25</f>
        <v>0</v>
      </c>
      <c r="Z24" s="33">
        <f t="shared" si="13"/>
        <v>8439.1</v>
      </c>
      <c r="AA24" s="33">
        <f t="shared" si="13"/>
        <v>0</v>
      </c>
      <c r="AB24" s="33">
        <f t="shared" si="13"/>
        <v>8439.1</v>
      </c>
      <c r="AC24" s="33">
        <f t="shared" si="13"/>
        <v>0</v>
      </c>
      <c r="AD24" s="33">
        <f t="shared" si="13"/>
        <v>8439.1</v>
      </c>
      <c r="AE24" s="33">
        <f t="shared" si="13"/>
        <v>0</v>
      </c>
      <c r="AF24" s="33">
        <f t="shared" si="13"/>
        <v>8439.1</v>
      </c>
      <c r="AG24" s="33">
        <f t="shared" si="13"/>
        <v>0</v>
      </c>
      <c r="AH24" s="33">
        <f t="shared" si="13"/>
        <v>8439.1</v>
      </c>
      <c r="AI24" s="33">
        <f t="shared" si="13"/>
        <v>0</v>
      </c>
      <c r="AJ24" s="31">
        <f t="shared" si="13"/>
        <v>8439.1</v>
      </c>
    </row>
    <row r="25" spans="1:36">
      <c r="A25" s="34" t="s">
        <v>0</v>
      </c>
      <c r="B25" s="34" t="s">
        <v>5</v>
      </c>
      <c r="C25" s="34" t="s">
        <v>2</v>
      </c>
      <c r="D25" s="34" t="s">
        <v>7</v>
      </c>
      <c r="E25" s="35" t="s">
        <v>6</v>
      </c>
      <c r="F25" s="36">
        <v>6963.2</v>
      </c>
      <c r="G25" s="36"/>
      <c r="H25" s="36">
        <f t="shared" si="6"/>
        <v>6963.2</v>
      </c>
      <c r="I25" s="36"/>
      <c r="J25" s="36">
        <f t="shared" si="7"/>
        <v>6963.2</v>
      </c>
      <c r="K25" s="36">
        <v>906.6</v>
      </c>
      <c r="L25" s="31">
        <f t="shared" si="8"/>
        <v>7869.8</v>
      </c>
      <c r="M25" s="31"/>
      <c r="N25" s="31">
        <f t="shared" si="9"/>
        <v>7869.8</v>
      </c>
      <c r="O25" s="31"/>
      <c r="P25" s="32">
        <f t="shared" si="10"/>
        <v>7869.8</v>
      </c>
      <c r="Q25" s="31"/>
      <c r="R25" s="31">
        <f t="shared" si="11"/>
        <v>7869.8</v>
      </c>
      <c r="S25" s="31"/>
      <c r="T25" s="32">
        <f t="shared" si="12"/>
        <v>7869.8</v>
      </c>
      <c r="U25" s="31">
        <v>100</v>
      </c>
      <c r="V25" s="31">
        <v>8890.6</v>
      </c>
      <c r="W25" s="31"/>
      <c r="X25" s="37">
        <v>8439.1</v>
      </c>
      <c r="Y25" s="38"/>
      <c r="Z25" s="38">
        <f>X25+Y25</f>
        <v>8439.1</v>
      </c>
      <c r="AA25" s="38"/>
      <c r="AB25" s="38">
        <f>Z25+AA25</f>
        <v>8439.1</v>
      </c>
      <c r="AC25" s="38"/>
      <c r="AD25" s="38">
        <f>AB25+AC25</f>
        <v>8439.1</v>
      </c>
      <c r="AE25" s="38"/>
      <c r="AF25" s="38">
        <f>AD25+AE25</f>
        <v>8439.1</v>
      </c>
      <c r="AG25" s="38"/>
      <c r="AH25" s="38">
        <f>AF25+AG25</f>
        <v>8439.1</v>
      </c>
      <c r="AI25" s="38"/>
      <c r="AJ25" s="74">
        <f>AH25+AI25</f>
        <v>8439.1</v>
      </c>
    </row>
    <row r="26" spans="1:36" ht="26.25">
      <c r="A26" s="29" t="s">
        <v>0</v>
      </c>
      <c r="B26" s="29" t="s">
        <v>8</v>
      </c>
      <c r="C26" s="29" t="s">
        <v>2</v>
      </c>
      <c r="D26" s="29" t="s">
        <v>0</v>
      </c>
      <c r="E26" s="30" t="s">
        <v>9</v>
      </c>
      <c r="F26" s="31">
        <v>1808.8</v>
      </c>
      <c r="G26" s="31"/>
      <c r="H26" s="31">
        <f t="shared" si="6"/>
        <v>1808.8</v>
      </c>
      <c r="I26" s="31"/>
      <c r="J26" s="31">
        <f t="shared" si="7"/>
        <v>1808.8</v>
      </c>
      <c r="K26" s="31"/>
      <c r="L26" s="31">
        <f t="shared" si="8"/>
        <v>1808.8</v>
      </c>
      <c r="M26" s="31"/>
      <c r="N26" s="31">
        <f t="shared" si="9"/>
        <v>1808.8</v>
      </c>
      <c r="O26" s="31"/>
      <c r="P26" s="32">
        <f t="shared" si="10"/>
        <v>1808.8</v>
      </c>
      <c r="Q26" s="31"/>
      <c r="R26" s="31">
        <f t="shared" si="11"/>
        <v>1808.8</v>
      </c>
      <c r="S26" s="31"/>
      <c r="T26" s="32">
        <f t="shared" si="12"/>
        <v>1808.8</v>
      </c>
      <c r="U26" s="31"/>
      <c r="V26" s="31">
        <v>2781.7</v>
      </c>
      <c r="W26" s="31"/>
      <c r="X26" s="33">
        <f>X27</f>
        <v>2630.3</v>
      </c>
      <c r="Y26" s="33">
        <f t="shared" ref="Y26:AJ26" si="14">Y27</f>
        <v>0</v>
      </c>
      <c r="Z26" s="33">
        <f t="shared" si="14"/>
        <v>2630.3</v>
      </c>
      <c r="AA26" s="33">
        <f t="shared" si="14"/>
        <v>0</v>
      </c>
      <c r="AB26" s="33">
        <f t="shared" si="14"/>
        <v>2630.3</v>
      </c>
      <c r="AC26" s="33">
        <f t="shared" si="14"/>
        <v>0</v>
      </c>
      <c r="AD26" s="33">
        <f t="shared" si="14"/>
        <v>2630.3</v>
      </c>
      <c r="AE26" s="33">
        <f t="shared" si="14"/>
        <v>0</v>
      </c>
      <c r="AF26" s="33">
        <f t="shared" si="14"/>
        <v>2630.3</v>
      </c>
      <c r="AG26" s="33">
        <f t="shared" si="14"/>
        <v>0</v>
      </c>
      <c r="AH26" s="33">
        <f t="shared" si="14"/>
        <v>2630.3</v>
      </c>
      <c r="AI26" s="33">
        <f t="shared" si="14"/>
        <v>0</v>
      </c>
      <c r="AJ26" s="31">
        <f t="shared" si="14"/>
        <v>2630.3</v>
      </c>
    </row>
    <row r="27" spans="1:36" ht="26.25">
      <c r="A27" s="34" t="s">
        <v>0</v>
      </c>
      <c r="B27" s="34" t="s">
        <v>10</v>
      </c>
      <c r="C27" s="34" t="s">
        <v>2</v>
      </c>
      <c r="D27" s="34" t="s">
        <v>7</v>
      </c>
      <c r="E27" s="35" t="s">
        <v>11</v>
      </c>
      <c r="F27" s="36">
        <v>1808.8</v>
      </c>
      <c r="G27" s="36"/>
      <c r="H27" s="36">
        <f t="shared" si="6"/>
        <v>1808.8</v>
      </c>
      <c r="I27" s="36"/>
      <c r="J27" s="36">
        <f t="shared" si="7"/>
        <v>1808.8</v>
      </c>
      <c r="K27" s="36"/>
      <c r="L27" s="31">
        <f t="shared" si="8"/>
        <v>1808.8</v>
      </c>
      <c r="M27" s="31"/>
      <c r="N27" s="31">
        <f t="shared" si="9"/>
        <v>1808.8</v>
      </c>
      <c r="O27" s="31"/>
      <c r="P27" s="32">
        <f t="shared" si="10"/>
        <v>1808.8</v>
      </c>
      <c r="Q27" s="31"/>
      <c r="R27" s="31">
        <f t="shared" si="11"/>
        <v>1808.8</v>
      </c>
      <c r="S27" s="31"/>
      <c r="T27" s="39">
        <f t="shared" si="12"/>
        <v>1808.8</v>
      </c>
      <c r="U27" s="36"/>
      <c r="V27" s="36">
        <v>2781.7</v>
      </c>
      <c r="W27" s="36"/>
      <c r="X27" s="37">
        <v>2630.3</v>
      </c>
      <c r="Y27" s="38"/>
      <c r="Z27" s="38">
        <f>X27+Y27</f>
        <v>2630.3</v>
      </c>
      <c r="AA27" s="38"/>
      <c r="AB27" s="38">
        <f>Z27+AA27</f>
        <v>2630.3</v>
      </c>
      <c r="AC27" s="38"/>
      <c r="AD27" s="38">
        <f>AB27+AC27</f>
        <v>2630.3</v>
      </c>
      <c r="AE27" s="38"/>
      <c r="AF27" s="38">
        <f>AD27+AE27</f>
        <v>2630.3</v>
      </c>
      <c r="AG27" s="38"/>
      <c r="AH27" s="38">
        <f>AF27+AG27</f>
        <v>2630.3</v>
      </c>
      <c r="AI27" s="38"/>
      <c r="AJ27" s="74">
        <f>AH27+AI27</f>
        <v>2630.3</v>
      </c>
    </row>
    <row r="28" spans="1:36">
      <c r="A28" s="29" t="s">
        <v>0</v>
      </c>
      <c r="B28" s="29" t="s">
        <v>12</v>
      </c>
      <c r="C28" s="29" t="s">
        <v>2</v>
      </c>
      <c r="D28" s="29" t="s">
        <v>0</v>
      </c>
      <c r="E28" s="30" t="s">
        <v>13</v>
      </c>
      <c r="F28" s="31">
        <v>5444.1</v>
      </c>
      <c r="G28" s="31"/>
      <c r="H28" s="31">
        <f t="shared" si="6"/>
        <v>5444.1</v>
      </c>
      <c r="I28" s="31"/>
      <c r="J28" s="31">
        <f t="shared" si="7"/>
        <v>5444.1</v>
      </c>
      <c r="K28" s="31"/>
      <c r="L28" s="31">
        <f t="shared" si="8"/>
        <v>5444.1</v>
      </c>
      <c r="M28" s="31"/>
      <c r="N28" s="31">
        <f t="shared" si="9"/>
        <v>5444.1</v>
      </c>
      <c r="O28" s="31">
        <v>102.7</v>
      </c>
      <c r="P28" s="32">
        <f t="shared" si="10"/>
        <v>5546.8</v>
      </c>
      <c r="Q28" s="31">
        <v>1690</v>
      </c>
      <c r="R28" s="31">
        <f t="shared" si="11"/>
        <v>7236.8</v>
      </c>
      <c r="S28" s="31">
        <v>228.1</v>
      </c>
      <c r="T28" s="32">
        <f t="shared" si="12"/>
        <v>7464.9000000000005</v>
      </c>
      <c r="U28" s="31"/>
      <c r="V28" s="31">
        <v>7273.4</v>
      </c>
      <c r="W28" s="31"/>
      <c r="X28" s="33">
        <f>X29+X30+X31+X32</f>
        <v>9731.5000000000018</v>
      </c>
      <c r="Y28" s="33">
        <f t="shared" ref="Y28:Z28" si="15">Y29+Y30+Y31+Y32</f>
        <v>0</v>
      </c>
      <c r="Z28" s="33">
        <f t="shared" si="15"/>
        <v>9731.5000000000018</v>
      </c>
      <c r="AA28" s="33">
        <f t="shared" ref="AA28:AB28" si="16">AA29+AA30+AA31+AA32</f>
        <v>0</v>
      </c>
      <c r="AB28" s="33">
        <f t="shared" si="16"/>
        <v>9731.5000000000018</v>
      </c>
      <c r="AC28" s="33">
        <f t="shared" ref="AC28:AD28" si="17">AC29+AC30+AC31+AC32</f>
        <v>0</v>
      </c>
      <c r="AD28" s="33">
        <f t="shared" si="17"/>
        <v>9731.5000000000018</v>
      </c>
      <c r="AE28" s="33">
        <f t="shared" ref="AE28:AF28" si="18">AE29+AE30+AE31+AE32</f>
        <v>295</v>
      </c>
      <c r="AF28" s="33">
        <f t="shared" si="18"/>
        <v>10026.500000000002</v>
      </c>
      <c r="AG28" s="33">
        <f t="shared" ref="AG28:AH28" si="19">AG29+AG30+AG31+AG32</f>
        <v>283.2</v>
      </c>
      <c r="AH28" s="33">
        <f t="shared" si="19"/>
        <v>10309.700000000001</v>
      </c>
      <c r="AI28" s="33">
        <f t="shared" ref="AI28:AJ28" si="20">AI29+AI30+AI31+AI32</f>
        <v>0</v>
      </c>
      <c r="AJ28" s="31">
        <f t="shared" si="20"/>
        <v>10309.700000000001</v>
      </c>
    </row>
    <row r="29" spans="1:36">
      <c r="A29" s="34" t="s">
        <v>0</v>
      </c>
      <c r="B29" s="34" t="s">
        <v>14</v>
      </c>
      <c r="C29" s="34" t="s">
        <v>2</v>
      </c>
      <c r="D29" s="34" t="s">
        <v>7</v>
      </c>
      <c r="E29" s="35" t="s">
        <v>15</v>
      </c>
      <c r="F29" s="36">
        <v>2754.3</v>
      </c>
      <c r="G29" s="36"/>
      <c r="H29" s="36">
        <f t="shared" si="6"/>
        <v>2754.3</v>
      </c>
      <c r="I29" s="36"/>
      <c r="J29" s="36">
        <f t="shared" si="7"/>
        <v>2754.3</v>
      </c>
      <c r="K29" s="36"/>
      <c r="L29" s="36">
        <f t="shared" si="8"/>
        <v>2754.3</v>
      </c>
      <c r="M29" s="36"/>
      <c r="N29" s="36">
        <f t="shared" si="9"/>
        <v>2754.3</v>
      </c>
      <c r="O29" s="36">
        <v>102.7</v>
      </c>
      <c r="P29" s="39">
        <f t="shared" si="10"/>
        <v>2857</v>
      </c>
      <c r="Q29" s="36">
        <v>1690</v>
      </c>
      <c r="R29" s="36">
        <f t="shared" si="11"/>
        <v>4547</v>
      </c>
      <c r="S29" s="36">
        <v>228.1</v>
      </c>
      <c r="T29" s="39">
        <f t="shared" si="12"/>
        <v>4775.1000000000004</v>
      </c>
      <c r="U29" s="36"/>
      <c r="V29" s="36">
        <v>4791.1000000000004</v>
      </c>
      <c r="W29" s="36"/>
      <c r="X29" s="37">
        <v>6869.1</v>
      </c>
      <c r="Y29" s="38"/>
      <c r="Z29" s="38">
        <f>X29+Y29</f>
        <v>6869.1</v>
      </c>
      <c r="AA29" s="38"/>
      <c r="AB29" s="38">
        <f>Z29+AA29</f>
        <v>6869.1</v>
      </c>
      <c r="AC29" s="38"/>
      <c r="AD29" s="38">
        <f>AB29+AC29</f>
        <v>6869.1</v>
      </c>
      <c r="AE29" s="38">
        <v>295</v>
      </c>
      <c r="AF29" s="38">
        <f>AD29+AE29</f>
        <v>7164.1</v>
      </c>
      <c r="AG29" s="38">
        <v>283.2</v>
      </c>
      <c r="AH29" s="38">
        <f>AF29+AG29</f>
        <v>7447.3</v>
      </c>
      <c r="AI29" s="38"/>
      <c r="AJ29" s="74">
        <f>AH29+AI29</f>
        <v>7447.3</v>
      </c>
    </row>
    <row r="30" spans="1:36">
      <c r="A30" s="34" t="s">
        <v>0</v>
      </c>
      <c r="B30" s="34" t="s">
        <v>96</v>
      </c>
      <c r="C30" s="34" t="s">
        <v>2</v>
      </c>
      <c r="D30" s="34" t="s">
        <v>7</v>
      </c>
      <c r="E30" s="35" t="s">
        <v>16</v>
      </c>
      <c r="F30" s="36">
        <v>2158.4</v>
      </c>
      <c r="G30" s="36"/>
      <c r="H30" s="36">
        <f t="shared" si="6"/>
        <v>2158.4</v>
      </c>
      <c r="I30" s="36"/>
      <c r="J30" s="36">
        <f t="shared" si="7"/>
        <v>2158.4</v>
      </c>
      <c r="K30" s="36"/>
      <c r="L30" s="36">
        <f t="shared" si="8"/>
        <v>2158.4</v>
      </c>
      <c r="M30" s="36"/>
      <c r="N30" s="36">
        <f t="shared" si="9"/>
        <v>2158.4</v>
      </c>
      <c r="O30" s="36"/>
      <c r="P30" s="39">
        <f t="shared" si="10"/>
        <v>2158.4</v>
      </c>
      <c r="Q30" s="36"/>
      <c r="R30" s="36">
        <f t="shared" si="11"/>
        <v>2158.4</v>
      </c>
      <c r="S30" s="36"/>
      <c r="T30" s="39">
        <f t="shared" si="12"/>
        <v>2158.4</v>
      </c>
      <c r="U30" s="36"/>
      <c r="V30" s="36">
        <v>2007</v>
      </c>
      <c r="W30" s="36"/>
      <c r="X30" s="37">
        <v>2277.8000000000002</v>
      </c>
      <c r="Y30" s="38"/>
      <c r="Z30" s="38">
        <f t="shared" ref="Z30:Z32" si="21">X30+Y30</f>
        <v>2277.8000000000002</v>
      </c>
      <c r="AA30" s="38"/>
      <c r="AB30" s="38">
        <f t="shared" ref="AB30:AB32" si="22">Z30+AA30</f>
        <v>2277.8000000000002</v>
      </c>
      <c r="AC30" s="38"/>
      <c r="AD30" s="38">
        <f t="shared" ref="AD30:AF32" si="23">AB30+AC30</f>
        <v>2277.8000000000002</v>
      </c>
      <c r="AE30" s="38"/>
      <c r="AF30" s="38">
        <f t="shared" si="23"/>
        <v>2277.8000000000002</v>
      </c>
      <c r="AG30" s="38"/>
      <c r="AH30" s="38">
        <f t="shared" ref="AH30:AH32" si="24">AF30+AG30</f>
        <v>2277.8000000000002</v>
      </c>
      <c r="AI30" s="38"/>
      <c r="AJ30" s="74">
        <f t="shared" ref="AJ30:AJ32" si="25">AH30+AI30</f>
        <v>2277.8000000000002</v>
      </c>
    </row>
    <row r="31" spans="1:36">
      <c r="A31" s="34" t="s">
        <v>0</v>
      </c>
      <c r="B31" s="34" t="s">
        <v>97</v>
      </c>
      <c r="C31" s="34" t="s">
        <v>2</v>
      </c>
      <c r="D31" s="34" t="s">
        <v>7</v>
      </c>
      <c r="E31" s="35" t="s">
        <v>17</v>
      </c>
      <c r="F31" s="36">
        <v>119.4</v>
      </c>
      <c r="G31" s="36"/>
      <c r="H31" s="36">
        <f t="shared" si="6"/>
        <v>119.4</v>
      </c>
      <c r="I31" s="36"/>
      <c r="J31" s="36">
        <f t="shared" si="7"/>
        <v>119.4</v>
      </c>
      <c r="K31" s="36"/>
      <c r="L31" s="36">
        <f t="shared" si="8"/>
        <v>119.4</v>
      </c>
      <c r="M31" s="36"/>
      <c r="N31" s="36">
        <f t="shared" si="9"/>
        <v>119.4</v>
      </c>
      <c r="O31" s="36"/>
      <c r="P31" s="39">
        <f t="shared" si="10"/>
        <v>119.4</v>
      </c>
      <c r="Q31" s="36"/>
      <c r="R31" s="36">
        <f t="shared" si="11"/>
        <v>119.4</v>
      </c>
      <c r="S31" s="36"/>
      <c r="T31" s="39">
        <f t="shared" si="12"/>
        <v>119.4</v>
      </c>
      <c r="U31" s="36"/>
      <c r="V31" s="36">
        <v>23</v>
      </c>
      <c r="W31" s="36"/>
      <c r="X31" s="37">
        <v>17.5</v>
      </c>
      <c r="Y31" s="38"/>
      <c r="Z31" s="38">
        <f t="shared" si="21"/>
        <v>17.5</v>
      </c>
      <c r="AA31" s="38"/>
      <c r="AB31" s="38">
        <f t="shared" si="22"/>
        <v>17.5</v>
      </c>
      <c r="AC31" s="38"/>
      <c r="AD31" s="38">
        <f t="shared" si="23"/>
        <v>17.5</v>
      </c>
      <c r="AE31" s="38"/>
      <c r="AF31" s="38">
        <f t="shared" si="23"/>
        <v>17.5</v>
      </c>
      <c r="AG31" s="38"/>
      <c r="AH31" s="38">
        <f t="shared" si="24"/>
        <v>17.5</v>
      </c>
      <c r="AI31" s="38"/>
      <c r="AJ31" s="74">
        <f t="shared" si="25"/>
        <v>17.5</v>
      </c>
    </row>
    <row r="32" spans="1:36">
      <c r="A32" s="34" t="s">
        <v>0</v>
      </c>
      <c r="B32" s="34" t="s">
        <v>98</v>
      </c>
      <c r="C32" s="34" t="s">
        <v>2</v>
      </c>
      <c r="D32" s="34" t="s">
        <v>7</v>
      </c>
      <c r="E32" s="35" t="s">
        <v>77</v>
      </c>
      <c r="F32" s="36">
        <v>412</v>
      </c>
      <c r="G32" s="36"/>
      <c r="H32" s="36">
        <f t="shared" si="6"/>
        <v>412</v>
      </c>
      <c r="I32" s="36"/>
      <c r="J32" s="36">
        <f t="shared" si="7"/>
        <v>412</v>
      </c>
      <c r="K32" s="36"/>
      <c r="L32" s="36">
        <f t="shared" si="8"/>
        <v>412</v>
      </c>
      <c r="M32" s="36"/>
      <c r="N32" s="36">
        <f t="shared" si="9"/>
        <v>412</v>
      </c>
      <c r="O32" s="36"/>
      <c r="P32" s="39">
        <f t="shared" si="10"/>
        <v>412</v>
      </c>
      <c r="Q32" s="36"/>
      <c r="R32" s="36">
        <f t="shared" si="11"/>
        <v>412</v>
      </c>
      <c r="S32" s="36"/>
      <c r="T32" s="39">
        <f t="shared" si="12"/>
        <v>412</v>
      </c>
      <c r="U32" s="36"/>
      <c r="V32" s="36">
        <v>452.3</v>
      </c>
      <c r="W32" s="36"/>
      <c r="X32" s="37">
        <v>567.1</v>
      </c>
      <c r="Y32" s="38"/>
      <c r="Z32" s="38">
        <f t="shared" si="21"/>
        <v>567.1</v>
      </c>
      <c r="AA32" s="38"/>
      <c r="AB32" s="38">
        <f t="shared" si="22"/>
        <v>567.1</v>
      </c>
      <c r="AC32" s="38"/>
      <c r="AD32" s="38">
        <f t="shared" si="23"/>
        <v>567.1</v>
      </c>
      <c r="AE32" s="38"/>
      <c r="AF32" s="38">
        <f t="shared" si="23"/>
        <v>567.1</v>
      </c>
      <c r="AG32" s="38"/>
      <c r="AH32" s="38">
        <f t="shared" si="24"/>
        <v>567.1</v>
      </c>
      <c r="AI32" s="38"/>
      <c r="AJ32" s="74">
        <f t="shared" si="25"/>
        <v>567.1</v>
      </c>
    </row>
    <row r="33" spans="1:36">
      <c r="A33" s="29" t="s">
        <v>0</v>
      </c>
      <c r="B33" s="29" t="s">
        <v>18</v>
      </c>
      <c r="C33" s="29" t="s">
        <v>2</v>
      </c>
      <c r="D33" s="29" t="s">
        <v>0</v>
      </c>
      <c r="E33" s="30" t="s">
        <v>19</v>
      </c>
      <c r="F33" s="31">
        <v>944.9</v>
      </c>
      <c r="G33" s="31"/>
      <c r="H33" s="31">
        <f t="shared" si="6"/>
        <v>944.9</v>
      </c>
      <c r="I33" s="31"/>
      <c r="J33" s="31">
        <f t="shared" si="7"/>
        <v>944.9</v>
      </c>
      <c r="K33" s="31"/>
      <c r="L33" s="31">
        <f t="shared" si="8"/>
        <v>944.9</v>
      </c>
      <c r="M33" s="31"/>
      <c r="N33" s="31">
        <f t="shared" si="9"/>
        <v>944.9</v>
      </c>
      <c r="O33" s="31"/>
      <c r="P33" s="32">
        <f t="shared" si="10"/>
        <v>944.9</v>
      </c>
      <c r="Q33" s="31"/>
      <c r="R33" s="31">
        <f t="shared" si="11"/>
        <v>944.9</v>
      </c>
      <c r="S33" s="31"/>
      <c r="T33" s="39">
        <f t="shared" si="12"/>
        <v>944.9</v>
      </c>
      <c r="U33" s="36"/>
      <c r="V33" s="31">
        <v>1103.8</v>
      </c>
      <c r="W33" s="31"/>
      <c r="X33" s="33">
        <f>X34</f>
        <v>940.3</v>
      </c>
      <c r="Y33" s="33">
        <f t="shared" ref="Y33:AJ33" si="26">Y34</f>
        <v>0</v>
      </c>
      <c r="Z33" s="33">
        <f t="shared" si="26"/>
        <v>940.3</v>
      </c>
      <c r="AA33" s="33">
        <f t="shared" si="26"/>
        <v>0</v>
      </c>
      <c r="AB33" s="33">
        <f t="shared" si="26"/>
        <v>940.3</v>
      </c>
      <c r="AC33" s="33">
        <f t="shared" si="26"/>
        <v>0</v>
      </c>
      <c r="AD33" s="33">
        <f t="shared" si="26"/>
        <v>940.3</v>
      </c>
      <c r="AE33" s="33">
        <f t="shared" si="26"/>
        <v>0</v>
      </c>
      <c r="AF33" s="33">
        <f t="shared" si="26"/>
        <v>940.3</v>
      </c>
      <c r="AG33" s="33">
        <f t="shared" si="26"/>
        <v>0</v>
      </c>
      <c r="AH33" s="33">
        <f t="shared" si="26"/>
        <v>940.3</v>
      </c>
      <c r="AI33" s="33">
        <f t="shared" si="26"/>
        <v>0</v>
      </c>
      <c r="AJ33" s="31">
        <f t="shared" si="26"/>
        <v>940.3</v>
      </c>
    </row>
    <row r="34" spans="1:36">
      <c r="A34" s="34" t="s">
        <v>0</v>
      </c>
      <c r="B34" s="34" t="s">
        <v>99</v>
      </c>
      <c r="C34" s="34" t="s">
        <v>2</v>
      </c>
      <c r="D34" s="34" t="s">
        <v>7</v>
      </c>
      <c r="E34" s="35" t="s">
        <v>162</v>
      </c>
      <c r="F34" s="36">
        <v>944.9</v>
      </c>
      <c r="G34" s="36"/>
      <c r="H34" s="36">
        <f t="shared" si="6"/>
        <v>944.9</v>
      </c>
      <c r="I34" s="36"/>
      <c r="J34" s="36">
        <f t="shared" si="7"/>
        <v>944.9</v>
      </c>
      <c r="K34" s="36"/>
      <c r="L34" s="36">
        <f t="shared" si="8"/>
        <v>944.9</v>
      </c>
      <c r="M34" s="36"/>
      <c r="N34" s="36">
        <f t="shared" si="9"/>
        <v>944.9</v>
      </c>
      <c r="O34" s="36"/>
      <c r="P34" s="39">
        <f t="shared" si="10"/>
        <v>944.9</v>
      </c>
      <c r="Q34" s="36"/>
      <c r="R34" s="36">
        <f t="shared" si="11"/>
        <v>944.9</v>
      </c>
      <c r="S34" s="36"/>
      <c r="T34" s="39">
        <f t="shared" si="12"/>
        <v>944.9</v>
      </c>
      <c r="U34" s="36"/>
      <c r="V34" s="36">
        <v>1103.8</v>
      </c>
      <c r="W34" s="36"/>
      <c r="X34" s="37">
        <v>940.3</v>
      </c>
      <c r="Y34" s="38"/>
      <c r="Z34" s="38">
        <f>X34+Y34</f>
        <v>940.3</v>
      </c>
      <c r="AA34" s="38"/>
      <c r="AB34" s="38">
        <f>Z34+AA34</f>
        <v>940.3</v>
      </c>
      <c r="AC34" s="38"/>
      <c r="AD34" s="38">
        <f>AB34+AC34</f>
        <v>940.3</v>
      </c>
      <c r="AE34" s="38"/>
      <c r="AF34" s="38">
        <f>AD34+AE34</f>
        <v>940.3</v>
      </c>
      <c r="AG34" s="38"/>
      <c r="AH34" s="38">
        <f>AF34+AG34</f>
        <v>940.3</v>
      </c>
      <c r="AI34" s="38"/>
      <c r="AJ34" s="74">
        <f>AH34+AI34</f>
        <v>940.3</v>
      </c>
    </row>
    <row r="35" spans="1:36">
      <c r="A35" s="29" t="s">
        <v>0</v>
      </c>
      <c r="B35" s="29" t="s">
        <v>20</v>
      </c>
      <c r="C35" s="29" t="s">
        <v>2</v>
      </c>
      <c r="D35" s="29" t="s">
        <v>0</v>
      </c>
      <c r="E35" s="30" t="s">
        <v>21</v>
      </c>
      <c r="F35" s="31">
        <v>148</v>
      </c>
      <c r="G35" s="31"/>
      <c r="H35" s="31">
        <f t="shared" si="6"/>
        <v>148</v>
      </c>
      <c r="I35" s="31"/>
      <c r="J35" s="31">
        <f t="shared" si="7"/>
        <v>148</v>
      </c>
      <c r="K35" s="31"/>
      <c r="L35" s="31">
        <f t="shared" si="8"/>
        <v>148</v>
      </c>
      <c r="M35" s="31"/>
      <c r="N35" s="31">
        <f t="shared" si="9"/>
        <v>148</v>
      </c>
      <c r="O35" s="31"/>
      <c r="P35" s="32">
        <f t="shared" si="10"/>
        <v>148</v>
      </c>
      <c r="Q35" s="31"/>
      <c r="R35" s="31">
        <f t="shared" si="11"/>
        <v>148</v>
      </c>
      <c r="S35" s="31"/>
      <c r="T35" s="39">
        <f t="shared" si="12"/>
        <v>148</v>
      </c>
      <c r="U35" s="36">
        <v>30.8</v>
      </c>
      <c r="V35" s="31">
        <v>260</v>
      </c>
      <c r="W35" s="31"/>
      <c r="X35" s="33">
        <f>X36</f>
        <v>217.2</v>
      </c>
      <c r="Y35" s="33">
        <f t="shared" ref="Y35:AE35" si="27">Y36</f>
        <v>0</v>
      </c>
      <c r="Z35" s="33">
        <f t="shared" si="27"/>
        <v>217.2</v>
      </c>
      <c r="AA35" s="33">
        <f t="shared" si="27"/>
        <v>0</v>
      </c>
      <c r="AB35" s="33">
        <f t="shared" si="27"/>
        <v>217.2</v>
      </c>
      <c r="AC35" s="33">
        <f t="shared" si="27"/>
        <v>0</v>
      </c>
      <c r="AD35" s="33">
        <f t="shared" si="27"/>
        <v>217.2</v>
      </c>
      <c r="AE35" s="33">
        <f t="shared" si="27"/>
        <v>0</v>
      </c>
      <c r="AF35" s="33">
        <f>AF36+AF37</f>
        <v>217.2</v>
      </c>
      <c r="AG35" s="33">
        <f t="shared" ref="AG35:AH35" si="28">AG36+AG37</f>
        <v>5</v>
      </c>
      <c r="AH35" s="33">
        <f t="shared" si="28"/>
        <v>222.2</v>
      </c>
      <c r="AI35" s="33">
        <f t="shared" ref="AI35:AJ35" si="29">AI36+AI37</f>
        <v>0</v>
      </c>
      <c r="AJ35" s="31">
        <f t="shared" si="29"/>
        <v>222.2</v>
      </c>
    </row>
    <row r="36" spans="1:36" ht="26.25">
      <c r="A36" s="34" t="s">
        <v>0</v>
      </c>
      <c r="B36" s="34" t="s">
        <v>100</v>
      </c>
      <c r="C36" s="34" t="s">
        <v>2</v>
      </c>
      <c r="D36" s="34" t="s">
        <v>7</v>
      </c>
      <c r="E36" s="35" t="s">
        <v>78</v>
      </c>
      <c r="F36" s="36">
        <v>148</v>
      </c>
      <c r="G36" s="36"/>
      <c r="H36" s="36">
        <f t="shared" si="6"/>
        <v>148</v>
      </c>
      <c r="I36" s="36"/>
      <c r="J36" s="36">
        <f t="shared" si="7"/>
        <v>148</v>
      </c>
      <c r="K36" s="36"/>
      <c r="L36" s="36">
        <f t="shared" si="8"/>
        <v>148</v>
      </c>
      <c r="M36" s="36"/>
      <c r="N36" s="36">
        <f t="shared" si="9"/>
        <v>148</v>
      </c>
      <c r="O36" s="36"/>
      <c r="P36" s="39">
        <f t="shared" si="10"/>
        <v>148</v>
      </c>
      <c r="Q36" s="36"/>
      <c r="R36" s="36">
        <f t="shared" si="11"/>
        <v>148</v>
      </c>
      <c r="S36" s="36"/>
      <c r="T36" s="39">
        <f t="shared" si="12"/>
        <v>148</v>
      </c>
      <c r="U36" s="36">
        <v>30.8</v>
      </c>
      <c r="V36" s="36">
        <v>260</v>
      </c>
      <c r="W36" s="36"/>
      <c r="X36" s="37">
        <v>217.2</v>
      </c>
      <c r="Y36" s="38"/>
      <c r="Z36" s="38">
        <f>X36+Y36</f>
        <v>217.2</v>
      </c>
      <c r="AA36" s="38"/>
      <c r="AB36" s="38">
        <f>Z36+AA36</f>
        <v>217.2</v>
      </c>
      <c r="AC36" s="38"/>
      <c r="AD36" s="38">
        <f>AB36+AC36</f>
        <v>217.2</v>
      </c>
      <c r="AE36" s="38"/>
      <c r="AF36" s="38">
        <f>AD36+AE36</f>
        <v>217.2</v>
      </c>
      <c r="AG36" s="38"/>
      <c r="AH36" s="38">
        <f>AF36+AG36</f>
        <v>217.2</v>
      </c>
      <c r="AI36" s="38"/>
      <c r="AJ36" s="74">
        <f>AH36+AI36</f>
        <v>217.2</v>
      </c>
    </row>
    <row r="37" spans="1:36" ht="26.25">
      <c r="A37" s="34" t="s">
        <v>0</v>
      </c>
      <c r="B37" s="34" t="s">
        <v>201</v>
      </c>
      <c r="C37" s="34" t="s">
        <v>2</v>
      </c>
      <c r="D37" s="34" t="s">
        <v>7</v>
      </c>
      <c r="E37" s="35" t="s">
        <v>202</v>
      </c>
      <c r="F37" s="36"/>
      <c r="G37" s="36">
        <v>5</v>
      </c>
      <c r="H37" s="36">
        <v>5</v>
      </c>
      <c r="I37" s="36"/>
      <c r="J37" s="36"/>
      <c r="K37" s="36"/>
      <c r="L37" s="36"/>
      <c r="M37" s="36"/>
      <c r="N37" s="36"/>
      <c r="O37" s="36"/>
      <c r="P37" s="39"/>
      <c r="Q37" s="36"/>
      <c r="R37" s="36"/>
      <c r="S37" s="36"/>
      <c r="T37" s="39"/>
      <c r="U37" s="36"/>
      <c r="V37" s="36"/>
      <c r="W37" s="36"/>
      <c r="X37" s="37"/>
      <c r="Y37" s="38"/>
      <c r="Z37" s="38"/>
      <c r="AA37" s="38"/>
      <c r="AB37" s="38"/>
      <c r="AC37" s="38"/>
      <c r="AD37" s="38"/>
      <c r="AE37" s="38"/>
      <c r="AF37" s="38"/>
      <c r="AG37" s="38">
        <v>5</v>
      </c>
      <c r="AH37" s="38">
        <f>AF37+AG37</f>
        <v>5</v>
      </c>
      <c r="AI37" s="38"/>
      <c r="AJ37" s="74">
        <f>AH37+AI37</f>
        <v>5</v>
      </c>
    </row>
    <row r="38" spans="1:36" ht="26.25">
      <c r="A38" s="29" t="s">
        <v>0</v>
      </c>
      <c r="B38" s="29" t="s">
        <v>22</v>
      </c>
      <c r="C38" s="29" t="s">
        <v>2</v>
      </c>
      <c r="D38" s="29" t="s">
        <v>0</v>
      </c>
      <c r="E38" s="30" t="s">
        <v>23</v>
      </c>
      <c r="F38" s="31">
        <v>1501.5</v>
      </c>
      <c r="G38" s="31"/>
      <c r="H38" s="31">
        <f t="shared" si="6"/>
        <v>1501.5</v>
      </c>
      <c r="I38" s="31"/>
      <c r="J38" s="31">
        <f t="shared" si="7"/>
        <v>1501.5</v>
      </c>
      <c r="K38" s="31"/>
      <c r="L38" s="31">
        <f t="shared" si="8"/>
        <v>1501.5</v>
      </c>
      <c r="M38" s="31"/>
      <c r="N38" s="31">
        <f t="shared" si="9"/>
        <v>1501.5</v>
      </c>
      <c r="O38" s="31"/>
      <c r="P38" s="32">
        <f t="shared" si="10"/>
        <v>1501.5</v>
      </c>
      <c r="Q38" s="31"/>
      <c r="R38" s="31">
        <f t="shared" si="11"/>
        <v>1501.5</v>
      </c>
      <c r="S38" s="31"/>
      <c r="T38" s="39">
        <f t="shared" si="12"/>
        <v>1501.5</v>
      </c>
      <c r="U38" s="36"/>
      <c r="V38" s="31">
        <v>1782</v>
      </c>
      <c r="W38" s="31"/>
      <c r="X38" s="33">
        <f>X39+X40</f>
        <v>1895</v>
      </c>
      <c r="Y38" s="33">
        <f t="shared" ref="Y38:Z38" si="30">Y39+Y40</f>
        <v>0</v>
      </c>
      <c r="Z38" s="33">
        <f t="shared" si="30"/>
        <v>1895</v>
      </c>
      <c r="AA38" s="33">
        <f t="shared" ref="AA38:AB38" si="31">AA39+AA40</f>
        <v>0</v>
      </c>
      <c r="AB38" s="33">
        <f t="shared" si="31"/>
        <v>1895</v>
      </c>
      <c r="AC38" s="33">
        <f t="shared" ref="AC38:AD38" si="32">AC39+AC40</f>
        <v>0</v>
      </c>
      <c r="AD38" s="33">
        <f t="shared" si="32"/>
        <v>1895</v>
      </c>
      <c r="AE38" s="33">
        <f t="shared" ref="AE38:AF38" si="33">AE39+AE40</f>
        <v>0</v>
      </c>
      <c r="AF38" s="33">
        <f t="shared" si="33"/>
        <v>1895</v>
      </c>
      <c r="AG38" s="33">
        <f t="shared" ref="AG38:AH38" si="34">AG39+AG40</f>
        <v>0</v>
      </c>
      <c r="AH38" s="33">
        <f t="shared" si="34"/>
        <v>1895</v>
      </c>
      <c r="AI38" s="33">
        <f t="shared" ref="AI38:AJ38" si="35">AI39+AI40</f>
        <v>0</v>
      </c>
      <c r="AJ38" s="31">
        <f t="shared" si="35"/>
        <v>1895</v>
      </c>
    </row>
    <row r="39" spans="1:36" ht="51.75">
      <c r="A39" s="34" t="s">
        <v>0</v>
      </c>
      <c r="B39" s="34" t="s">
        <v>24</v>
      </c>
      <c r="C39" s="34" t="s">
        <v>2</v>
      </c>
      <c r="D39" s="34" t="s">
        <v>25</v>
      </c>
      <c r="E39" s="40" t="s">
        <v>163</v>
      </c>
      <c r="F39" s="36">
        <v>1392.5</v>
      </c>
      <c r="G39" s="36"/>
      <c r="H39" s="36">
        <f t="shared" si="6"/>
        <v>1392.5</v>
      </c>
      <c r="I39" s="36"/>
      <c r="J39" s="36">
        <f t="shared" si="7"/>
        <v>1392.5</v>
      </c>
      <c r="K39" s="36"/>
      <c r="L39" s="36">
        <f t="shared" si="8"/>
        <v>1392.5</v>
      </c>
      <c r="M39" s="36"/>
      <c r="N39" s="36">
        <f t="shared" si="9"/>
        <v>1392.5</v>
      </c>
      <c r="O39" s="36"/>
      <c r="P39" s="39">
        <f t="shared" si="10"/>
        <v>1392.5</v>
      </c>
      <c r="Q39" s="36"/>
      <c r="R39" s="36">
        <f t="shared" si="11"/>
        <v>1392.5</v>
      </c>
      <c r="S39" s="36"/>
      <c r="T39" s="39">
        <f t="shared" si="12"/>
        <v>1392.5</v>
      </c>
      <c r="U39" s="36"/>
      <c r="V39" s="36">
        <v>1673</v>
      </c>
      <c r="W39" s="36"/>
      <c r="X39" s="37">
        <v>1758</v>
      </c>
      <c r="Y39" s="38"/>
      <c r="Z39" s="38">
        <f>X39+Y39</f>
        <v>1758</v>
      </c>
      <c r="AA39" s="38"/>
      <c r="AB39" s="38">
        <f>Z39+AA39</f>
        <v>1758</v>
      </c>
      <c r="AC39" s="38"/>
      <c r="AD39" s="38">
        <f>AB39+AC39</f>
        <v>1758</v>
      </c>
      <c r="AE39" s="38"/>
      <c r="AF39" s="38">
        <f>AD39+AE39</f>
        <v>1758</v>
      </c>
      <c r="AG39" s="38"/>
      <c r="AH39" s="38">
        <f>AF39+AG39</f>
        <v>1758</v>
      </c>
      <c r="AI39" s="38"/>
      <c r="AJ39" s="74">
        <f>AH39+AI39</f>
        <v>1758</v>
      </c>
    </row>
    <row r="40" spans="1:36" ht="51.75">
      <c r="A40" s="34" t="s">
        <v>0</v>
      </c>
      <c r="B40" s="34" t="s">
        <v>101</v>
      </c>
      <c r="C40" s="34" t="s">
        <v>2</v>
      </c>
      <c r="D40" s="34" t="s">
        <v>25</v>
      </c>
      <c r="E40" s="40" t="s">
        <v>164</v>
      </c>
      <c r="F40" s="36">
        <v>109</v>
      </c>
      <c r="G40" s="36"/>
      <c r="H40" s="36">
        <f t="shared" si="6"/>
        <v>109</v>
      </c>
      <c r="I40" s="36"/>
      <c r="J40" s="36">
        <f t="shared" si="7"/>
        <v>109</v>
      </c>
      <c r="K40" s="36"/>
      <c r="L40" s="36">
        <f t="shared" si="8"/>
        <v>109</v>
      </c>
      <c r="M40" s="36"/>
      <c r="N40" s="36">
        <f t="shared" si="9"/>
        <v>109</v>
      </c>
      <c r="O40" s="36"/>
      <c r="P40" s="39">
        <f t="shared" si="10"/>
        <v>109</v>
      </c>
      <c r="Q40" s="36"/>
      <c r="R40" s="36">
        <f t="shared" si="11"/>
        <v>109</v>
      </c>
      <c r="S40" s="36"/>
      <c r="T40" s="39">
        <f t="shared" si="12"/>
        <v>109</v>
      </c>
      <c r="U40" s="36"/>
      <c r="V40" s="36">
        <v>109</v>
      </c>
      <c r="W40" s="36"/>
      <c r="X40" s="37">
        <v>137</v>
      </c>
      <c r="Y40" s="38"/>
      <c r="Z40" s="38">
        <f>X40+Y40</f>
        <v>137</v>
      </c>
      <c r="AA40" s="38"/>
      <c r="AB40" s="38">
        <f>Z40+AA40</f>
        <v>137</v>
      </c>
      <c r="AC40" s="38"/>
      <c r="AD40" s="38">
        <f>AB40+AC40</f>
        <v>137</v>
      </c>
      <c r="AE40" s="38"/>
      <c r="AF40" s="38">
        <f>AD40+AE40</f>
        <v>137</v>
      </c>
      <c r="AG40" s="38"/>
      <c r="AH40" s="38">
        <f>AF40+AG40</f>
        <v>137</v>
      </c>
      <c r="AI40" s="38"/>
      <c r="AJ40" s="74">
        <f>AH40+AI40</f>
        <v>137</v>
      </c>
    </row>
    <row r="41" spans="1:36">
      <c r="A41" s="29" t="s">
        <v>0</v>
      </c>
      <c r="B41" s="29" t="s">
        <v>27</v>
      </c>
      <c r="C41" s="29" t="s">
        <v>2</v>
      </c>
      <c r="D41" s="29" t="s">
        <v>0</v>
      </c>
      <c r="E41" s="30" t="s">
        <v>28</v>
      </c>
      <c r="F41" s="31">
        <v>384.6</v>
      </c>
      <c r="G41" s="31"/>
      <c r="H41" s="31">
        <f t="shared" si="6"/>
        <v>384.6</v>
      </c>
      <c r="I41" s="31"/>
      <c r="J41" s="31">
        <f t="shared" si="7"/>
        <v>384.6</v>
      </c>
      <c r="K41" s="31"/>
      <c r="L41" s="36">
        <f t="shared" si="8"/>
        <v>384.6</v>
      </c>
      <c r="M41" s="36"/>
      <c r="N41" s="36">
        <f t="shared" si="9"/>
        <v>384.6</v>
      </c>
      <c r="O41" s="36"/>
      <c r="P41" s="32">
        <f t="shared" si="10"/>
        <v>384.6</v>
      </c>
      <c r="Q41" s="31"/>
      <c r="R41" s="31">
        <f t="shared" si="11"/>
        <v>384.6</v>
      </c>
      <c r="S41" s="31"/>
      <c r="T41" s="32">
        <f t="shared" si="12"/>
        <v>384.6</v>
      </c>
      <c r="U41" s="31"/>
      <c r="V41" s="31">
        <v>107.4</v>
      </c>
      <c r="W41" s="31"/>
      <c r="X41" s="33">
        <f>X42</f>
        <v>79.599999999999994</v>
      </c>
      <c r="Y41" s="33">
        <f t="shared" ref="Y41:AJ41" si="36">Y42</f>
        <v>0</v>
      </c>
      <c r="Z41" s="33">
        <f t="shared" si="36"/>
        <v>79.599999999999994</v>
      </c>
      <c r="AA41" s="33">
        <f t="shared" si="36"/>
        <v>0</v>
      </c>
      <c r="AB41" s="33">
        <f t="shared" si="36"/>
        <v>79.599999999999994</v>
      </c>
      <c r="AC41" s="33">
        <f t="shared" si="36"/>
        <v>0</v>
      </c>
      <c r="AD41" s="33">
        <f t="shared" si="36"/>
        <v>79.599999999999994</v>
      </c>
      <c r="AE41" s="33">
        <f t="shared" si="36"/>
        <v>0</v>
      </c>
      <c r="AF41" s="33">
        <f t="shared" si="36"/>
        <v>79.599999999999994</v>
      </c>
      <c r="AG41" s="33">
        <f t="shared" si="36"/>
        <v>0</v>
      </c>
      <c r="AH41" s="33">
        <f t="shared" si="36"/>
        <v>79.599999999999994</v>
      </c>
      <c r="AI41" s="33">
        <f t="shared" si="36"/>
        <v>0</v>
      </c>
      <c r="AJ41" s="31">
        <f t="shared" si="36"/>
        <v>79.599999999999994</v>
      </c>
    </row>
    <row r="42" spans="1:36">
      <c r="A42" s="34" t="s">
        <v>0</v>
      </c>
      <c r="B42" s="34" t="s">
        <v>29</v>
      </c>
      <c r="C42" s="34" t="s">
        <v>2</v>
      </c>
      <c r="D42" s="34" t="s">
        <v>25</v>
      </c>
      <c r="E42" s="35" t="s">
        <v>30</v>
      </c>
      <c r="F42" s="36">
        <v>384.6</v>
      </c>
      <c r="G42" s="36"/>
      <c r="H42" s="36">
        <f t="shared" si="6"/>
        <v>384.6</v>
      </c>
      <c r="I42" s="36"/>
      <c r="J42" s="36">
        <f t="shared" si="7"/>
        <v>384.6</v>
      </c>
      <c r="K42" s="36"/>
      <c r="L42" s="36">
        <f t="shared" si="8"/>
        <v>384.6</v>
      </c>
      <c r="M42" s="36"/>
      <c r="N42" s="36">
        <f t="shared" si="9"/>
        <v>384.6</v>
      </c>
      <c r="O42" s="36"/>
      <c r="P42" s="39">
        <f t="shared" si="10"/>
        <v>384.6</v>
      </c>
      <c r="Q42" s="36"/>
      <c r="R42" s="36">
        <f t="shared" si="11"/>
        <v>384.6</v>
      </c>
      <c r="S42" s="36"/>
      <c r="T42" s="39">
        <f t="shared" si="12"/>
        <v>384.6</v>
      </c>
      <c r="U42" s="36"/>
      <c r="V42" s="36">
        <v>107.4</v>
      </c>
      <c r="W42" s="36"/>
      <c r="X42" s="37">
        <v>79.599999999999994</v>
      </c>
      <c r="Y42" s="38"/>
      <c r="Z42" s="38">
        <f>X42+Y42</f>
        <v>79.599999999999994</v>
      </c>
      <c r="AA42" s="38"/>
      <c r="AB42" s="38">
        <f>Z42+AA42</f>
        <v>79.599999999999994</v>
      </c>
      <c r="AC42" s="38"/>
      <c r="AD42" s="38">
        <f>AB42+AC42</f>
        <v>79.599999999999994</v>
      </c>
      <c r="AE42" s="38"/>
      <c r="AF42" s="38">
        <f>AD42+AE42</f>
        <v>79.599999999999994</v>
      </c>
      <c r="AG42" s="38"/>
      <c r="AH42" s="38">
        <f>AF42+AG42</f>
        <v>79.599999999999994</v>
      </c>
      <c r="AI42" s="38"/>
      <c r="AJ42" s="74">
        <f>AH42+AI42</f>
        <v>79.599999999999994</v>
      </c>
    </row>
    <row r="43" spans="1:36" ht="26.25">
      <c r="A43" s="29" t="s">
        <v>0</v>
      </c>
      <c r="B43" s="29" t="s">
        <v>31</v>
      </c>
      <c r="C43" s="29" t="s">
        <v>2</v>
      </c>
      <c r="D43" s="29" t="s">
        <v>0</v>
      </c>
      <c r="E43" s="30" t="s">
        <v>88</v>
      </c>
      <c r="F43" s="31">
        <v>6604.6</v>
      </c>
      <c r="G43" s="31">
        <v>312</v>
      </c>
      <c r="H43" s="31">
        <f t="shared" si="6"/>
        <v>6916.6</v>
      </c>
      <c r="I43" s="31"/>
      <c r="J43" s="31">
        <f t="shared" si="7"/>
        <v>6916.6</v>
      </c>
      <c r="K43" s="31">
        <v>40.5</v>
      </c>
      <c r="L43" s="31">
        <f t="shared" si="8"/>
        <v>6957.1</v>
      </c>
      <c r="M43" s="31"/>
      <c r="N43" s="31">
        <f t="shared" si="9"/>
        <v>6957.1</v>
      </c>
      <c r="O43" s="31"/>
      <c r="P43" s="32">
        <f t="shared" si="10"/>
        <v>6957.1</v>
      </c>
      <c r="Q43" s="31"/>
      <c r="R43" s="31">
        <f t="shared" si="11"/>
        <v>6957.1</v>
      </c>
      <c r="S43" s="31"/>
      <c r="T43" s="32">
        <f t="shared" si="12"/>
        <v>6957.1</v>
      </c>
      <c r="U43" s="31"/>
      <c r="V43" s="31">
        <v>7518.6</v>
      </c>
      <c r="W43" s="31"/>
      <c r="X43" s="33">
        <f>X44+X45</f>
        <v>5111.7</v>
      </c>
      <c r="Y43" s="33">
        <f t="shared" ref="Y43:Z43" si="37">Y44+Y45</f>
        <v>0</v>
      </c>
      <c r="Z43" s="33">
        <f t="shared" si="37"/>
        <v>5111.7</v>
      </c>
      <c r="AA43" s="33">
        <f t="shared" ref="AA43:AB43" si="38">AA44+AA45</f>
        <v>0</v>
      </c>
      <c r="AB43" s="33">
        <f t="shared" si="38"/>
        <v>5111.7</v>
      </c>
      <c r="AC43" s="33">
        <f t="shared" ref="AC43:AD43" si="39">AC44+AC45</f>
        <v>0</v>
      </c>
      <c r="AD43" s="33">
        <f t="shared" si="39"/>
        <v>5111.7</v>
      </c>
      <c r="AE43" s="33">
        <f t="shared" ref="AE43:AF43" si="40">AE44+AE45</f>
        <v>177.29</v>
      </c>
      <c r="AF43" s="33">
        <f t="shared" si="40"/>
        <v>5288.99</v>
      </c>
      <c r="AG43" s="33">
        <f t="shared" ref="AG43:AH43" si="41">AG44+AG45</f>
        <v>0</v>
      </c>
      <c r="AH43" s="33">
        <f t="shared" si="41"/>
        <v>5288.99</v>
      </c>
      <c r="AI43" s="33">
        <f t="shared" ref="AI43:AJ43" si="42">AI44+AI45</f>
        <v>0</v>
      </c>
      <c r="AJ43" s="31">
        <f t="shared" si="42"/>
        <v>5288.99</v>
      </c>
    </row>
    <row r="44" spans="1:36">
      <c r="A44" s="34" t="s">
        <v>0</v>
      </c>
      <c r="B44" s="34" t="s">
        <v>32</v>
      </c>
      <c r="C44" s="34" t="s">
        <v>2</v>
      </c>
      <c r="D44" s="34" t="s">
        <v>33</v>
      </c>
      <c r="E44" s="35" t="s">
        <v>102</v>
      </c>
      <c r="F44" s="36">
        <v>6080.6</v>
      </c>
      <c r="G44" s="36">
        <v>312</v>
      </c>
      <c r="H44" s="36">
        <f t="shared" si="6"/>
        <v>6392.6</v>
      </c>
      <c r="I44" s="36"/>
      <c r="J44" s="36">
        <f t="shared" si="7"/>
        <v>6392.6</v>
      </c>
      <c r="K44" s="36">
        <v>40.5</v>
      </c>
      <c r="L44" s="36">
        <f t="shared" si="8"/>
        <v>6433.1</v>
      </c>
      <c r="M44" s="36"/>
      <c r="N44" s="36">
        <f t="shared" si="9"/>
        <v>6433.1</v>
      </c>
      <c r="O44" s="36"/>
      <c r="P44" s="39">
        <f t="shared" si="10"/>
        <v>6433.1</v>
      </c>
      <c r="Q44" s="36"/>
      <c r="R44" s="36">
        <f t="shared" si="11"/>
        <v>6433.1</v>
      </c>
      <c r="S44" s="36"/>
      <c r="T44" s="39">
        <f t="shared" si="12"/>
        <v>6433.1</v>
      </c>
      <c r="U44" s="36"/>
      <c r="V44" s="36">
        <v>6946.9</v>
      </c>
      <c r="W44" s="36"/>
      <c r="X44" s="37">
        <v>4506.2</v>
      </c>
      <c r="Y44" s="38"/>
      <c r="Z44" s="38">
        <f>X44+Y44</f>
        <v>4506.2</v>
      </c>
      <c r="AA44" s="38"/>
      <c r="AB44" s="38">
        <f>Z44+AA44</f>
        <v>4506.2</v>
      </c>
      <c r="AC44" s="38"/>
      <c r="AD44" s="38">
        <f>AB44+AC44</f>
        <v>4506.2</v>
      </c>
      <c r="AE44" s="38">
        <v>7.29</v>
      </c>
      <c r="AF44" s="38">
        <f>AD44+AE44</f>
        <v>4513.49</v>
      </c>
      <c r="AG44" s="38"/>
      <c r="AH44" s="38">
        <f>AF44+AG44</f>
        <v>4513.49</v>
      </c>
      <c r="AI44" s="38"/>
      <c r="AJ44" s="74">
        <f>AH44+AI44</f>
        <v>4513.49</v>
      </c>
    </row>
    <row r="45" spans="1:36">
      <c r="A45" s="34" t="s">
        <v>0</v>
      </c>
      <c r="B45" s="34" t="s">
        <v>35</v>
      </c>
      <c r="C45" s="34" t="s">
        <v>2</v>
      </c>
      <c r="D45" s="34" t="s">
        <v>33</v>
      </c>
      <c r="E45" s="35" t="s">
        <v>36</v>
      </c>
      <c r="F45" s="36">
        <v>524</v>
      </c>
      <c r="G45" s="36"/>
      <c r="H45" s="36">
        <f t="shared" si="6"/>
        <v>524</v>
      </c>
      <c r="I45" s="36"/>
      <c r="J45" s="36">
        <f t="shared" si="7"/>
        <v>524</v>
      </c>
      <c r="K45" s="36"/>
      <c r="L45" s="36">
        <f t="shared" si="8"/>
        <v>524</v>
      </c>
      <c r="M45" s="36"/>
      <c r="N45" s="36">
        <f t="shared" si="9"/>
        <v>524</v>
      </c>
      <c r="O45" s="36"/>
      <c r="P45" s="39">
        <f t="shared" si="10"/>
        <v>524</v>
      </c>
      <c r="Q45" s="36"/>
      <c r="R45" s="36">
        <f t="shared" si="11"/>
        <v>524</v>
      </c>
      <c r="S45" s="36"/>
      <c r="T45" s="39">
        <f t="shared" si="12"/>
        <v>524</v>
      </c>
      <c r="U45" s="36"/>
      <c r="V45" s="36">
        <v>571.70000000000005</v>
      </c>
      <c r="W45" s="36"/>
      <c r="X45" s="37">
        <v>605.5</v>
      </c>
      <c r="Y45" s="38"/>
      <c r="Z45" s="38">
        <f>X45+Y45</f>
        <v>605.5</v>
      </c>
      <c r="AA45" s="38"/>
      <c r="AB45" s="38">
        <f>Z45+AA45</f>
        <v>605.5</v>
      </c>
      <c r="AC45" s="38"/>
      <c r="AD45" s="38">
        <f>AB45+AC45</f>
        <v>605.5</v>
      </c>
      <c r="AE45" s="38">
        <v>170</v>
      </c>
      <c r="AF45" s="38">
        <f>AD45+AE45</f>
        <v>775.5</v>
      </c>
      <c r="AG45" s="38"/>
      <c r="AH45" s="38">
        <f>AF45+AG45</f>
        <v>775.5</v>
      </c>
      <c r="AI45" s="38"/>
      <c r="AJ45" s="74">
        <f>AH45+AI45</f>
        <v>775.5</v>
      </c>
    </row>
    <row r="46" spans="1:36">
      <c r="A46" s="29" t="s">
        <v>0</v>
      </c>
      <c r="B46" s="29" t="s">
        <v>37</v>
      </c>
      <c r="C46" s="29" t="s">
        <v>2</v>
      </c>
      <c r="D46" s="29" t="s">
        <v>0</v>
      </c>
      <c r="E46" s="30" t="s">
        <v>38</v>
      </c>
      <c r="F46" s="31">
        <v>90</v>
      </c>
      <c r="G46" s="31"/>
      <c r="H46" s="31">
        <f t="shared" si="6"/>
        <v>90</v>
      </c>
      <c r="I46" s="31"/>
      <c r="J46" s="31">
        <f t="shared" si="7"/>
        <v>90</v>
      </c>
      <c r="K46" s="31"/>
      <c r="L46" s="31">
        <f t="shared" si="8"/>
        <v>90</v>
      </c>
      <c r="M46" s="31"/>
      <c r="N46" s="31">
        <f t="shared" si="9"/>
        <v>90</v>
      </c>
      <c r="O46" s="31">
        <v>600</v>
      </c>
      <c r="P46" s="32">
        <f t="shared" si="10"/>
        <v>690</v>
      </c>
      <c r="Q46" s="31"/>
      <c r="R46" s="31">
        <f t="shared" si="11"/>
        <v>690</v>
      </c>
      <c r="S46" s="31">
        <v>801.6</v>
      </c>
      <c r="T46" s="32">
        <f t="shared" si="12"/>
        <v>1491.6</v>
      </c>
      <c r="U46" s="31">
        <v>170</v>
      </c>
      <c r="V46" s="31">
        <v>438.5</v>
      </c>
      <c r="W46" s="31"/>
      <c r="X46" s="33">
        <f>X47+X48</f>
        <v>400</v>
      </c>
      <c r="Y46" s="33">
        <f t="shared" ref="Y46:Z46" si="43">Y47+Y48</f>
        <v>0</v>
      </c>
      <c r="Z46" s="33">
        <f t="shared" si="43"/>
        <v>400</v>
      </c>
      <c r="AA46" s="33">
        <f t="shared" ref="AA46:AB46" si="44">AA47+AA48</f>
        <v>0</v>
      </c>
      <c r="AB46" s="33">
        <f t="shared" si="44"/>
        <v>400</v>
      </c>
      <c r="AC46" s="33">
        <f t="shared" ref="AC46:AD46" si="45">AC47+AC48</f>
        <v>0</v>
      </c>
      <c r="AD46" s="33">
        <f t="shared" si="45"/>
        <v>400</v>
      </c>
      <c r="AE46" s="33">
        <f t="shared" ref="AE46:AF46" si="46">AE47+AE48</f>
        <v>0</v>
      </c>
      <c r="AF46" s="33">
        <f t="shared" si="46"/>
        <v>400</v>
      </c>
      <c r="AG46" s="33">
        <f t="shared" ref="AG46:AH46" si="47">AG47+AG48</f>
        <v>344</v>
      </c>
      <c r="AH46" s="33">
        <f t="shared" si="47"/>
        <v>744</v>
      </c>
      <c r="AI46" s="33">
        <f t="shared" ref="AI46:AJ46" si="48">AI47+AI48</f>
        <v>0</v>
      </c>
      <c r="AJ46" s="31">
        <f t="shared" si="48"/>
        <v>744</v>
      </c>
    </row>
    <row r="47" spans="1:36" ht="51.75">
      <c r="A47" s="34" t="s">
        <v>0</v>
      </c>
      <c r="B47" s="34" t="s">
        <v>39</v>
      </c>
      <c r="C47" s="34" t="s">
        <v>2</v>
      </c>
      <c r="D47" s="34" t="s">
        <v>196</v>
      </c>
      <c r="E47" s="35" t="s">
        <v>89</v>
      </c>
      <c r="F47" s="36">
        <v>30</v>
      </c>
      <c r="G47" s="36"/>
      <c r="H47" s="36">
        <f t="shared" si="6"/>
        <v>30</v>
      </c>
      <c r="I47" s="36"/>
      <c r="J47" s="36">
        <f t="shared" si="7"/>
        <v>30</v>
      </c>
      <c r="K47" s="36"/>
      <c r="L47" s="36">
        <f t="shared" si="8"/>
        <v>30</v>
      </c>
      <c r="M47" s="36"/>
      <c r="N47" s="36">
        <f t="shared" si="9"/>
        <v>30</v>
      </c>
      <c r="O47" s="36">
        <v>600</v>
      </c>
      <c r="P47" s="39">
        <f t="shared" si="10"/>
        <v>630</v>
      </c>
      <c r="Q47" s="36"/>
      <c r="R47" s="36">
        <f t="shared" si="11"/>
        <v>630</v>
      </c>
      <c r="S47" s="36">
        <v>801.6</v>
      </c>
      <c r="T47" s="39">
        <f t="shared" si="12"/>
        <v>1431.6</v>
      </c>
      <c r="U47" s="36"/>
      <c r="V47" s="36">
        <v>264</v>
      </c>
      <c r="W47" s="36"/>
      <c r="X47" s="37">
        <v>300</v>
      </c>
      <c r="Y47" s="38"/>
      <c r="Z47" s="38">
        <f>X47+Y47</f>
        <v>300</v>
      </c>
      <c r="AA47" s="38"/>
      <c r="AB47" s="38">
        <f>Z47+AA47</f>
        <v>300</v>
      </c>
      <c r="AC47" s="38"/>
      <c r="AD47" s="38">
        <f>AB47+AC47</f>
        <v>300</v>
      </c>
      <c r="AE47" s="38"/>
      <c r="AF47" s="38">
        <f>AD47+AE47</f>
        <v>300</v>
      </c>
      <c r="AG47" s="38">
        <v>270</v>
      </c>
      <c r="AH47" s="38">
        <f>AF47+AG47</f>
        <v>570</v>
      </c>
      <c r="AI47" s="38"/>
      <c r="AJ47" s="74">
        <f>AH47+AI47</f>
        <v>570</v>
      </c>
    </row>
    <row r="48" spans="1:36" ht="26.25">
      <c r="A48" s="34" t="s">
        <v>0</v>
      </c>
      <c r="B48" s="34" t="s">
        <v>40</v>
      </c>
      <c r="C48" s="34" t="s">
        <v>2</v>
      </c>
      <c r="D48" s="34" t="s">
        <v>42</v>
      </c>
      <c r="E48" s="35" t="s">
        <v>41</v>
      </c>
      <c r="F48" s="36">
        <v>60</v>
      </c>
      <c r="G48" s="36"/>
      <c r="H48" s="36">
        <f t="shared" si="6"/>
        <v>60</v>
      </c>
      <c r="I48" s="36"/>
      <c r="J48" s="36">
        <f t="shared" si="7"/>
        <v>60</v>
      </c>
      <c r="K48" s="36"/>
      <c r="L48" s="36">
        <f t="shared" si="8"/>
        <v>60</v>
      </c>
      <c r="M48" s="36"/>
      <c r="N48" s="36">
        <f t="shared" si="9"/>
        <v>60</v>
      </c>
      <c r="O48" s="36"/>
      <c r="P48" s="39">
        <f t="shared" si="10"/>
        <v>60</v>
      </c>
      <c r="Q48" s="36"/>
      <c r="R48" s="36">
        <f t="shared" si="11"/>
        <v>60</v>
      </c>
      <c r="S48" s="36"/>
      <c r="T48" s="39">
        <f t="shared" si="12"/>
        <v>60</v>
      </c>
      <c r="U48" s="36">
        <v>170</v>
      </c>
      <c r="V48" s="36">
        <v>174.5</v>
      </c>
      <c r="W48" s="36"/>
      <c r="X48" s="37">
        <v>100</v>
      </c>
      <c r="Y48" s="38"/>
      <c r="Z48" s="38">
        <f>X48+Y48</f>
        <v>100</v>
      </c>
      <c r="AA48" s="38"/>
      <c r="AB48" s="38">
        <f>Z48+AA48</f>
        <v>100</v>
      </c>
      <c r="AC48" s="38"/>
      <c r="AD48" s="38">
        <f>AB48+AC48</f>
        <v>100</v>
      </c>
      <c r="AE48" s="38"/>
      <c r="AF48" s="38">
        <f>AD48+AE48</f>
        <v>100</v>
      </c>
      <c r="AG48" s="38">
        <v>74</v>
      </c>
      <c r="AH48" s="38">
        <f>AF48+AG48</f>
        <v>174</v>
      </c>
      <c r="AI48" s="38"/>
      <c r="AJ48" s="74">
        <f>AH48+AI48</f>
        <v>174</v>
      </c>
    </row>
    <row r="49" spans="1:36">
      <c r="A49" s="29" t="s">
        <v>0</v>
      </c>
      <c r="B49" s="29" t="s">
        <v>43</v>
      </c>
      <c r="C49" s="29" t="s">
        <v>2</v>
      </c>
      <c r="D49" s="29" t="s">
        <v>0</v>
      </c>
      <c r="E49" s="30" t="s">
        <v>44</v>
      </c>
      <c r="F49" s="31">
        <v>226.5</v>
      </c>
      <c r="G49" s="31"/>
      <c r="H49" s="31">
        <f t="shared" si="6"/>
        <v>226.5</v>
      </c>
      <c r="I49" s="31"/>
      <c r="J49" s="31">
        <f t="shared" si="7"/>
        <v>226.5</v>
      </c>
      <c r="K49" s="31"/>
      <c r="L49" s="31">
        <f t="shared" si="8"/>
        <v>226.5</v>
      </c>
      <c r="M49" s="31"/>
      <c r="N49" s="31">
        <f t="shared" si="9"/>
        <v>226.5</v>
      </c>
      <c r="O49" s="31"/>
      <c r="P49" s="32">
        <f t="shared" si="10"/>
        <v>226.5</v>
      </c>
      <c r="Q49" s="31"/>
      <c r="R49" s="31">
        <f t="shared" si="11"/>
        <v>226.5</v>
      </c>
      <c r="S49" s="31"/>
      <c r="T49" s="32">
        <f t="shared" si="12"/>
        <v>226.5</v>
      </c>
      <c r="U49" s="31"/>
      <c r="V49" s="31">
        <v>235</v>
      </c>
      <c r="W49" s="31"/>
      <c r="X49" s="33">
        <f>X50+X51+X52+X53+X54</f>
        <v>136</v>
      </c>
      <c r="Y49" s="33">
        <f t="shared" ref="Y49:Z49" si="49">Y50+Y51+Y52+Y53+Y54</f>
        <v>0</v>
      </c>
      <c r="Z49" s="33">
        <f t="shared" si="49"/>
        <v>136</v>
      </c>
      <c r="AA49" s="33">
        <f t="shared" ref="AA49:AB49" si="50">AA50+AA51+AA52+AA53+AA54</f>
        <v>0</v>
      </c>
      <c r="AB49" s="33">
        <f t="shared" si="50"/>
        <v>136</v>
      </c>
      <c r="AC49" s="33">
        <f t="shared" ref="AC49:AD49" si="51">AC50+AC51+AC52+AC53+AC54</f>
        <v>0</v>
      </c>
      <c r="AD49" s="33">
        <f t="shared" si="51"/>
        <v>136</v>
      </c>
      <c r="AE49" s="33">
        <f t="shared" ref="AE49:AF49" si="52">AE50+AE51+AE52+AE53+AE54</f>
        <v>0</v>
      </c>
      <c r="AF49" s="33">
        <f t="shared" si="52"/>
        <v>136</v>
      </c>
      <c r="AG49" s="33">
        <f t="shared" ref="AG49:AH49" si="53">AG50+AG51+AG52+AG53+AG54</f>
        <v>0</v>
      </c>
      <c r="AH49" s="33">
        <f t="shared" si="53"/>
        <v>136</v>
      </c>
      <c r="AI49" s="33">
        <f t="shared" ref="AI49:AJ49" si="54">AI50+AI51+AI52+AI53+AI54</f>
        <v>0</v>
      </c>
      <c r="AJ49" s="31">
        <f t="shared" si="54"/>
        <v>136</v>
      </c>
    </row>
    <row r="50" spans="1:36">
      <c r="A50" s="34" t="s">
        <v>0</v>
      </c>
      <c r="B50" s="34" t="s">
        <v>45</v>
      </c>
      <c r="C50" s="34" t="s">
        <v>2</v>
      </c>
      <c r="D50" s="34" t="s">
        <v>47</v>
      </c>
      <c r="E50" s="35" t="s">
        <v>46</v>
      </c>
      <c r="F50" s="36">
        <v>4</v>
      </c>
      <c r="G50" s="36"/>
      <c r="H50" s="36">
        <f t="shared" si="6"/>
        <v>4</v>
      </c>
      <c r="I50" s="36"/>
      <c r="J50" s="36">
        <f t="shared" si="7"/>
        <v>4</v>
      </c>
      <c r="K50" s="36"/>
      <c r="L50" s="36">
        <f t="shared" si="8"/>
        <v>4</v>
      </c>
      <c r="M50" s="36"/>
      <c r="N50" s="36">
        <f t="shared" si="9"/>
        <v>4</v>
      </c>
      <c r="O50" s="36"/>
      <c r="P50" s="39">
        <f t="shared" si="10"/>
        <v>4</v>
      </c>
      <c r="Q50" s="36"/>
      <c r="R50" s="36">
        <f t="shared" si="11"/>
        <v>4</v>
      </c>
      <c r="S50" s="36"/>
      <c r="T50" s="39">
        <f t="shared" si="12"/>
        <v>4</v>
      </c>
      <c r="U50" s="36"/>
      <c r="V50" s="36">
        <v>4</v>
      </c>
      <c r="W50" s="36"/>
      <c r="X50" s="37">
        <v>10</v>
      </c>
      <c r="Y50" s="38"/>
      <c r="Z50" s="38">
        <f>X50+Y50</f>
        <v>10</v>
      </c>
      <c r="AA50" s="38"/>
      <c r="AB50" s="38">
        <f>Z50+AA50</f>
        <v>10</v>
      </c>
      <c r="AC50" s="38"/>
      <c r="AD50" s="38">
        <f>AB50+AC50</f>
        <v>10</v>
      </c>
      <c r="AE50" s="38"/>
      <c r="AF50" s="38">
        <f>AD50+AE50</f>
        <v>10</v>
      </c>
      <c r="AG50" s="38"/>
      <c r="AH50" s="38">
        <f>AF50+AG50</f>
        <v>10</v>
      </c>
      <c r="AI50" s="38"/>
      <c r="AJ50" s="74">
        <f>AH50+AI50</f>
        <v>10</v>
      </c>
    </row>
    <row r="51" spans="1:36" ht="64.5">
      <c r="A51" s="34" t="s">
        <v>0</v>
      </c>
      <c r="B51" s="34" t="s">
        <v>48</v>
      </c>
      <c r="C51" s="34" t="s">
        <v>2</v>
      </c>
      <c r="D51" s="34" t="s">
        <v>47</v>
      </c>
      <c r="E51" s="40" t="s">
        <v>103</v>
      </c>
      <c r="F51" s="36">
        <v>50</v>
      </c>
      <c r="G51" s="36"/>
      <c r="H51" s="36">
        <f t="shared" si="6"/>
        <v>50</v>
      </c>
      <c r="I51" s="36"/>
      <c r="J51" s="36">
        <f t="shared" si="7"/>
        <v>50</v>
      </c>
      <c r="K51" s="36"/>
      <c r="L51" s="36">
        <f t="shared" si="8"/>
        <v>50</v>
      </c>
      <c r="M51" s="36"/>
      <c r="N51" s="36">
        <f t="shared" si="9"/>
        <v>50</v>
      </c>
      <c r="O51" s="36"/>
      <c r="P51" s="39">
        <f t="shared" si="10"/>
        <v>50</v>
      </c>
      <c r="Q51" s="36"/>
      <c r="R51" s="36">
        <f t="shared" si="11"/>
        <v>50</v>
      </c>
      <c r="S51" s="36"/>
      <c r="T51" s="39">
        <f t="shared" si="12"/>
        <v>50</v>
      </c>
      <c r="U51" s="36"/>
      <c r="V51" s="36">
        <v>12</v>
      </c>
      <c r="W51" s="36"/>
      <c r="X51" s="37">
        <v>20</v>
      </c>
      <c r="Y51" s="38"/>
      <c r="Z51" s="38">
        <f t="shared" ref="Z51:Z54" si="55">X51+Y51</f>
        <v>20</v>
      </c>
      <c r="AA51" s="38"/>
      <c r="AB51" s="38">
        <f t="shared" ref="AB51:AB54" si="56">Z51+AA51</f>
        <v>20</v>
      </c>
      <c r="AC51" s="38"/>
      <c r="AD51" s="38">
        <f t="shared" ref="AD51:AF54" si="57">AB51+AC51</f>
        <v>20</v>
      </c>
      <c r="AE51" s="38"/>
      <c r="AF51" s="38">
        <f t="shared" si="57"/>
        <v>20</v>
      </c>
      <c r="AG51" s="38"/>
      <c r="AH51" s="38">
        <f t="shared" ref="AH51:AH54" si="58">AF51+AG51</f>
        <v>20</v>
      </c>
      <c r="AI51" s="38"/>
      <c r="AJ51" s="74">
        <f t="shared" ref="AJ51:AJ54" si="59">AH51+AI51</f>
        <v>20</v>
      </c>
    </row>
    <row r="52" spans="1:36" ht="39">
      <c r="A52" s="34" t="s">
        <v>0</v>
      </c>
      <c r="B52" s="34" t="s">
        <v>123</v>
      </c>
      <c r="C52" s="34" t="s">
        <v>2</v>
      </c>
      <c r="D52" s="34" t="s">
        <v>47</v>
      </c>
      <c r="E52" s="41" t="s">
        <v>124</v>
      </c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9"/>
      <c r="Q52" s="36"/>
      <c r="R52" s="36"/>
      <c r="S52" s="36"/>
      <c r="T52" s="39"/>
      <c r="U52" s="36"/>
      <c r="V52" s="36"/>
      <c r="W52" s="36"/>
      <c r="X52" s="37"/>
      <c r="Y52" s="38"/>
      <c r="Z52" s="38">
        <f t="shared" si="55"/>
        <v>0</v>
      </c>
      <c r="AA52" s="38"/>
      <c r="AB52" s="38">
        <f t="shared" si="56"/>
        <v>0</v>
      </c>
      <c r="AC52" s="38"/>
      <c r="AD52" s="38">
        <f t="shared" si="57"/>
        <v>0</v>
      </c>
      <c r="AE52" s="38"/>
      <c r="AF52" s="38">
        <f t="shared" si="57"/>
        <v>0</v>
      </c>
      <c r="AG52" s="38"/>
      <c r="AH52" s="38">
        <f t="shared" si="58"/>
        <v>0</v>
      </c>
      <c r="AI52" s="38"/>
      <c r="AJ52" s="74">
        <f t="shared" si="59"/>
        <v>0</v>
      </c>
    </row>
    <row r="53" spans="1:36" ht="39">
      <c r="A53" s="34" t="s">
        <v>0</v>
      </c>
      <c r="B53" s="34" t="s">
        <v>49</v>
      </c>
      <c r="C53" s="34" t="s">
        <v>2</v>
      </c>
      <c r="D53" s="34" t="s">
        <v>47</v>
      </c>
      <c r="E53" s="35" t="s">
        <v>50</v>
      </c>
      <c r="F53" s="36">
        <v>4</v>
      </c>
      <c r="G53" s="36"/>
      <c r="H53" s="36">
        <f t="shared" si="6"/>
        <v>4</v>
      </c>
      <c r="I53" s="36"/>
      <c r="J53" s="36">
        <f t="shared" si="7"/>
        <v>4</v>
      </c>
      <c r="K53" s="36"/>
      <c r="L53" s="36">
        <f t="shared" si="8"/>
        <v>4</v>
      </c>
      <c r="M53" s="36"/>
      <c r="N53" s="36">
        <f t="shared" si="9"/>
        <v>4</v>
      </c>
      <c r="O53" s="36"/>
      <c r="P53" s="39">
        <f t="shared" si="10"/>
        <v>4</v>
      </c>
      <c r="Q53" s="36"/>
      <c r="R53" s="36">
        <f t="shared" si="11"/>
        <v>4</v>
      </c>
      <c r="S53" s="36"/>
      <c r="T53" s="39">
        <f t="shared" si="12"/>
        <v>4</v>
      </c>
      <c r="U53" s="36"/>
      <c r="V53" s="36">
        <v>12</v>
      </c>
      <c r="W53" s="36"/>
      <c r="X53" s="37">
        <v>5</v>
      </c>
      <c r="Y53" s="38"/>
      <c r="Z53" s="38">
        <f t="shared" si="55"/>
        <v>5</v>
      </c>
      <c r="AA53" s="38"/>
      <c r="AB53" s="38">
        <f t="shared" si="56"/>
        <v>5</v>
      </c>
      <c r="AC53" s="38"/>
      <c r="AD53" s="38">
        <f t="shared" si="57"/>
        <v>5</v>
      </c>
      <c r="AE53" s="38"/>
      <c r="AF53" s="38">
        <f t="shared" si="57"/>
        <v>5</v>
      </c>
      <c r="AG53" s="38"/>
      <c r="AH53" s="38">
        <f t="shared" si="58"/>
        <v>5</v>
      </c>
      <c r="AI53" s="38"/>
      <c r="AJ53" s="74">
        <f t="shared" si="59"/>
        <v>5</v>
      </c>
    </row>
    <row r="54" spans="1:36" ht="26.25">
      <c r="A54" s="34" t="s">
        <v>0</v>
      </c>
      <c r="B54" s="34" t="s">
        <v>51</v>
      </c>
      <c r="C54" s="34" t="s">
        <v>2</v>
      </c>
      <c r="D54" s="34" t="s">
        <v>47</v>
      </c>
      <c r="E54" s="35" t="s">
        <v>52</v>
      </c>
      <c r="F54" s="36">
        <v>146.5</v>
      </c>
      <c r="G54" s="36"/>
      <c r="H54" s="36">
        <f t="shared" si="6"/>
        <v>146.5</v>
      </c>
      <c r="I54" s="36"/>
      <c r="J54" s="36">
        <f t="shared" si="7"/>
        <v>146.5</v>
      </c>
      <c r="K54" s="36"/>
      <c r="L54" s="36">
        <f t="shared" si="8"/>
        <v>146.5</v>
      </c>
      <c r="M54" s="36"/>
      <c r="N54" s="36">
        <f t="shared" si="9"/>
        <v>146.5</v>
      </c>
      <c r="O54" s="36"/>
      <c r="P54" s="39">
        <f t="shared" si="10"/>
        <v>146.5</v>
      </c>
      <c r="Q54" s="36"/>
      <c r="R54" s="36">
        <f t="shared" si="11"/>
        <v>146.5</v>
      </c>
      <c r="S54" s="36"/>
      <c r="T54" s="39">
        <f t="shared" si="12"/>
        <v>146.5</v>
      </c>
      <c r="U54" s="36"/>
      <c r="V54" s="36">
        <v>200</v>
      </c>
      <c r="W54" s="36"/>
      <c r="X54" s="37">
        <v>101</v>
      </c>
      <c r="Y54" s="38"/>
      <c r="Z54" s="38">
        <f t="shared" si="55"/>
        <v>101</v>
      </c>
      <c r="AA54" s="38"/>
      <c r="AB54" s="38">
        <f t="shared" si="56"/>
        <v>101</v>
      </c>
      <c r="AC54" s="38"/>
      <c r="AD54" s="38">
        <f t="shared" si="57"/>
        <v>101</v>
      </c>
      <c r="AE54" s="38"/>
      <c r="AF54" s="38">
        <f t="shared" si="57"/>
        <v>101</v>
      </c>
      <c r="AG54" s="38"/>
      <c r="AH54" s="38">
        <f t="shared" si="58"/>
        <v>101</v>
      </c>
      <c r="AI54" s="38"/>
      <c r="AJ54" s="74">
        <f t="shared" si="59"/>
        <v>101</v>
      </c>
    </row>
    <row r="55" spans="1:36">
      <c r="A55" s="42" t="s">
        <v>0</v>
      </c>
      <c r="B55" s="42" t="s">
        <v>53</v>
      </c>
      <c r="C55" s="42" t="s">
        <v>2</v>
      </c>
      <c r="D55" s="42" t="s">
        <v>0</v>
      </c>
      <c r="E55" s="43" t="s">
        <v>54</v>
      </c>
      <c r="F55" s="44">
        <v>104878</v>
      </c>
      <c r="G55" s="44">
        <f>G56+G108</f>
        <v>-13</v>
      </c>
      <c r="H55" s="44">
        <f t="shared" si="6"/>
        <v>104865</v>
      </c>
      <c r="I55" s="44">
        <f>I56+I108</f>
        <v>5838.1</v>
      </c>
      <c r="J55" s="44">
        <f>J56+J108</f>
        <v>110703.1</v>
      </c>
      <c r="K55" s="44" t="e">
        <f>K56+K108</f>
        <v>#REF!</v>
      </c>
      <c r="L55" s="44" t="e">
        <f t="shared" si="8"/>
        <v>#REF!</v>
      </c>
      <c r="M55" s="44" t="e">
        <f>M56+M108</f>
        <v>#REF!</v>
      </c>
      <c r="N55" s="44" t="e">
        <f>N56+N108</f>
        <v>#REF!</v>
      </c>
      <c r="O55" s="44" t="e">
        <f>O56+O108+#REF!+#REF!</f>
        <v>#REF!</v>
      </c>
      <c r="P55" s="45" t="e">
        <f>P56+P108+#REF!+#REF!</f>
        <v>#REF!</v>
      </c>
      <c r="Q55" s="44" t="e">
        <f>Q56+Q108+#REF!+#REF!</f>
        <v>#REF!</v>
      </c>
      <c r="R55" s="44" t="e">
        <f>R56+R108+#REF!+#REF!</f>
        <v>#REF!</v>
      </c>
      <c r="S55" s="44" t="e">
        <f>S56+S108+#REF!+#REF!</f>
        <v>#REF!</v>
      </c>
      <c r="T55" s="45" t="e">
        <f t="shared" si="12"/>
        <v>#REF!</v>
      </c>
      <c r="U55" s="44" t="e">
        <f>U56+U108+#REF!+#REF!</f>
        <v>#REF!</v>
      </c>
      <c r="V55" s="44" t="e">
        <f>V56+V108+#REF!+#REF!</f>
        <v>#REF!</v>
      </c>
      <c r="W55" s="46" t="e">
        <f>W56</f>
        <v>#REF!</v>
      </c>
      <c r="X55" s="47" t="e">
        <f>X56</f>
        <v>#REF!</v>
      </c>
      <c r="Y55" s="47" t="e">
        <f t="shared" ref="Y55:AJ55" si="60">Y56</f>
        <v>#REF!</v>
      </c>
      <c r="Z55" s="47">
        <f t="shared" si="60"/>
        <v>94999.680999999982</v>
      </c>
      <c r="AA55" s="47">
        <f t="shared" si="60"/>
        <v>2265.9</v>
      </c>
      <c r="AB55" s="47">
        <f t="shared" si="60"/>
        <v>97265.580999999991</v>
      </c>
      <c r="AC55" s="47">
        <f t="shared" si="60"/>
        <v>940.30299999999988</v>
      </c>
      <c r="AD55" s="47">
        <f t="shared" si="60"/>
        <v>98205.883999999991</v>
      </c>
      <c r="AE55" s="47">
        <f t="shared" si="60"/>
        <v>0</v>
      </c>
      <c r="AF55" s="47">
        <f t="shared" si="60"/>
        <v>98205.883999999991</v>
      </c>
      <c r="AG55" s="47">
        <f t="shared" si="60"/>
        <v>217.61</v>
      </c>
      <c r="AH55" s="47">
        <f t="shared" si="60"/>
        <v>98188.493999999977</v>
      </c>
      <c r="AI55" s="47">
        <f t="shared" si="60"/>
        <v>2268.4919999999997</v>
      </c>
      <c r="AJ55" s="46">
        <f t="shared" si="60"/>
        <v>100691.98599999999</v>
      </c>
    </row>
    <row r="56" spans="1:36" ht="26.25">
      <c r="A56" s="48" t="s">
        <v>0</v>
      </c>
      <c r="B56" s="48" t="s">
        <v>57</v>
      </c>
      <c r="C56" s="48" t="s">
        <v>2</v>
      </c>
      <c r="D56" s="48" t="s">
        <v>0</v>
      </c>
      <c r="E56" s="49" t="s">
        <v>58</v>
      </c>
      <c r="F56" s="31">
        <v>104878</v>
      </c>
      <c r="G56" s="31"/>
      <c r="H56" s="50">
        <f t="shared" si="6"/>
        <v>104878</v>
      </c>
      <c r="I56" s="50">
        <v>5838.1</v>
      </c>
      <c r="J56" s="50">
        <f t="shared" si="7"/>
        <v>110716.1</v>
      </c>
      <c r="K56" s="50" t="e">
        <f>K57+K60+K74+K97</f>
        <v>#REF!</v>
      </c>
      <c r="L56" s="50" t="e">
        <f t="shared" si="8"/>
        <v>#REF!</v>
      </c>
      <c r="M56" s="50" t="e">
        <f t="shared" ref="M56:S56" si="61">M57+M60+M74+M97</f>
        <v>#REF!</v>
      </c>
      <c r="N56" s="50" t="e">
        <f t="shared" si="61"/>
        <v>#REF!</v>
      </c>
      <c r="O56" s="50" t="e">
        <f t="shared" si="61"/>
        <v>#REF!</v>
      </c>
      <c r="P56" s="51" t="e">
        <f t="shared" si="61"/>
        <v>#REF!</v>
      </c>
      <c r="Q56" s="50" t="e">
        <f t="shared" si="61"/>
        <v>#REF!</v>
      </c>
      <c r="R56" s="50" t="e">
        <f t="shared" si="61"/>
        <v>#REF!</v>
      </c>
      <c r="S56" s="50" t="e">
        <f t="shared" si="61"/>
        <v>#REF!</v>
      </c>
      <c r="T56" s="51" t="e">
        <f t="shared" si="12"/>
        <v>#REF!</v>
      </c>
      <c r="U56" s="50" t="e">
        <f>U57+U60+U74+U97</f>
        <v>#REF!</v>
      </c>
      <c r="V56" s="50" t="e">
        <f>V57+V60+V74+V97</f>
        <v>#REF!</v>
      </c>
      <c r="W56" s="50" t="e">
        <f>W57+W60+W74+W97</f>
        <v>#REF!</v>
      </c>
      <c r="X56" s="52" t="e">
        <f>X57+X60+X74+X97+X108</f>
        <v>#REF!</v>
      </c>
      <c r="Y56" s="52" t="e">
        <f>Y57+Y60+Y74+Y97+Y108</f>
        <v>#REF!</v>
      </c>
      <c r="Z56" s="52">
        <f>Z57+Z60+Z74+Z97+Z108</f>
        <v>94999.680999999982</v>
      </c>
      <c r="AA56" s="52">
        <f>AA57+AA60+AA74+AA97+AA108</f>
        <v>2265.9</v>
      </c>
      <c r="AB56" s="52">
        <f t="shared" ref="AB56:AH56" si="62">AB57+AB60+AB74+AB97+AB108+AB102+AB104</f>
        <v>97265.580999999991</v>
      </c>
      <c r="AC56" s="52">
        <f t="shared" si="62"/>
        <v>940.30299999999988</v>
      </c>
      <c r="AD56" s="52">
        <f t="shared" si="62"/>
        <v>98205.883999999991</v>
      </c>
      <c r="AE56" s="52">
        <f t="shared" si="62"/>
        <v>0</v>
      </c>
      <c r="AF56" s="52">
        <f t="shared" si="62"/>
        <v>98205.883999999991</v>
      </c>
      <c r="AG56" s="52">
        <f t="shared" si="62"/>
        <v>217.61</v>
      </c>
      <c r="AH56" s="52">
        <f t="shared" si="62"/>
        <v>98188.493999999977</v>
      </c>
      <c r="AI56" s="52">
        <f t="shared" ref="AI56:AJ56" si="63">AI57+AI60+AI74+AI97+AI108+AI102+AI104</f>
        <v>2268.4919999999997</v>
      </c>
      <c r="AJ56" s="50">
        <f t="shared" si="63"/>
        <v>100691.98599999999</v>
      </c>
    </row>
    <row r="57" spans="1:36">
      <c r="A57" s="48" t="s">
        <v>0</v>
      </c>
      <c r="B57" s="48" t="s">
        <v>130</v>
      </c>
      <c r="C57" s="48" t="s">
        <v>2</v>
      </c>
      <c r="D57" s="48" t="s">
        <v>56</v>
      </c>
      <c r="E57" s="49" t="s">
        <v>127</v>
      </c>
      <c r="F57" s="50">
        <v>24279</v>
      </c>
      <c r="G57" s="50"/>
      <c r="H57" s="50">
        <f t="shared" si="6"/>
        <v>24279</v>
      </c>
      <c r="I57" s="50"/>
      <c r="J57" s="50">
        <f t="shared" si="7"/>
        <v>24279</v>
      </c>
      <c r="K57" s="50">
        <f>K58</f>
        <v>0</v>
      </c>
      <c r="L57" s="50">
        <f t="shared" si="8"/>
        <v>24279</v>
      </c>
      <c r="M57" s="50">
        <f t="shared" ref="M57:R57" si="64">M58</f>
        <v>0</v>
      </c>
      <c r="N57" s="50">
        <f t="shared" si="64"/>
        <v>24279</v>
      </c>
      <c r="O57" s="50">
        <f t="shared" si="64"/>
        <v>0</v>
      </c>
      <c r="P57" s="51">
        <f t="shared" si="64"/>
        <v>24279</v>
      </c>
      <c r="Q57" s="50">
        <f t="shared" si="64"/>
        <v>0</v>
      </c>
      <c r="R57" s="50">
        <f t="shared" si="64"/>
        <v>24279</v>
      </c>
      <c r="S57" s="50"/>
      <c r="T57" s="51">
        <f t="shared" si="12"/>
        <v>24279</v>
      </c>
      <c r="U57" s="50"/>
      <c r="V57" s="50">
        <f>V58</f>
        <v>26137</v>
      </c>
      <c r="W57" s="50"/>
      <c r="X57" s="52">
        <f>X58</f>
        <v>26515</v>
      </c>
      <c r="Y57" s="52">
        <f t="shared" ref="Y57:AJ57" si="65">Y58</f>
        <v>0</v>
      </c>
      <c r="Z57" s="52">
        <f t="shared" si="65"/>
        <v>26515</v>
      </c>
      <c r="AA57" s="52">
        <f t="shared" si="65"/>
        <v>0</v>
      </c>
      <c r="AB57" s="52">
        <f t="shared" si="65"/>
        <v>26515</v>
      </c>
      <c r="AC57" s="52">
        <f t="shared" si="65"/>
        <v>0</v>
      </c>
      <c r="AD57" s="52">
        <f t="shared" si="65"/>
        <v>26515</v>
      </c>
      <c r="AE57" s="52">
        <f t="shared" si="65"/>
        <v>0</v>
      </c>
      <c r="AF57" s="52">
        <f t="shared" si="65"/>
        <v>26515</v>
      </c>
      <c r="AG57" s="52">
        <f t="shared" si="65"/>
        <v>0</v>
      </c>
      <c r="AH57" s="52">
        <f t="shared" si="65"/>
        <v>26515</v>
      </c>
      <c r="AI57" s="52">
        <f t="shared" si="65"/>
        <v>0</v>
      </c>
      <c r="AJ57" s="50">
        <f t="shared" si="65"/>
        <v>26515</v>
      </c>
    </row>
    <row r="58" spans="1:36">
      <c r="A58" s="53" t="s">
        <v>0</v>
      </c>
      <c r="B58" s="53" t="s">
        <v>129</v>
      </c>
      <c r="C58" s="53" t="s">
        <v>2</v>
      </c>
      <c r="D58" s="53" t="s">
        <v>56</v>
      </c>
      <c r="E58" s="54" t="s">
        <v>85</v>
      </c>
      <c r="F58" s="55">
        <v>24279</v>
      </c>
      <c r="G58" s="55"/>
      <c r="H58" s="55">
        <f t="shared" si="6"/>
        <v>24279</v>
      </c>
      <c r="I58" s="55"/>
      <c r="J58" s="55">
        <f t="shared" si="7"/>
        <v>24279</v>
      </c>
      <c r="K58" s="55">
        <f>K59</f>
        <v>0</v>
      </c>
      <c r="L58" s="55">
        <f t="shared" si="8"/>
        <v>24279</v>
      </c>
      <c r="M58" s="55"/>
      <c r="N58" s="55">
        <f>L58+M58</f>
        <v>24279</v>
      </c>
      <c r="O58" s="55"/>
      <c r="P58" s="56">
        <f t="shared" si="10"/>
        <v>24279</v>
      </c>
      <c r="Q58" s="55"/>
      <c r="R58" s="55">
        <f t="shared" ref="R58:R99" si="66">P58+Q58</f>
        <v>24279</v>
      </c>
      <c r="S58" s="55"/>
      <c r="T58" s="56">
        <f t="shared" si="12"/>
        <v>24279</v>
      </c>
      <c r="U58" s="55"/>
      <c r="V58" s="55">
        <f>V59</f>
        <v>26137</v>
      </c>
      <c r="W58" s="55"/>
      <c r="X58" s="57">
        <f>X59</f>
        <v>26515</v>
      </c>
      <c r="Y58" s="38"/>
      <c r="Z58" s="38">
        <f>X58+Y58</f>
        <v>26515</v>
      </c>
      <c r="AA58" s="38"/>
      <c r="AB58" s="38">
        <f>Z58+AA58</f>
        <v>26515</v>
      </c>
      <c r="AC58" s="38"/>
      <c r="AD58" s="38">
        <f>AB58+AC58</f>
        <v>26515</v>
      </c>
      <c r="AE58" s="38"/>
      <c r="AF58" s="38">
        <f>AD58+AE58</f>
        <v>26515</v>
      </c>
      <c r="AG58" s="38"/>
      <c r="AH58" s="38">
        <f>AF58+AG58</f>
        <v>26515</v>
      </c>
      <c r="AI58" s="38"/>
      <c r="AJ58" s="74">
        <f>AH58+AI58</f>
        <v>26515</v>
      </c>
    </row>
    <row r="59" spans="1:36" ht="26.25">
      <c r="A59" s="53" t="s">
        <v>55</v>
      </c>
      <c r="B59" s="53" t="s">
        <v>131</v>
      </c>
      <c r="C59" s="53" t="s">
        <v>2</v>
      </c>
      <c r="D59" s="53" t="s">
        <v>56</v>
      </c>
      <c r="E59" s="54" t="s">
        <v>86</v>
      </c>
      <c r="F59" s="50">
        <v>24279</v>
      </c>
      <c r="G59" s="50"/>
      <c r="H59" s="55">
        <f t="shared" si="6"/>
        <v>24279</v>
      </c>
      <c r="I59" s="50"/>
      <c r="J59" s="55">
        <f t="shared" si="7"/>
        <v>24279</v>
      </c>
      <c r="K59" s="55"/>
      <c r="L59" s="55">
        <f t="shared" si="8"/>
        <v>24279</v>
      </c>
      <c r="M59" s="55"/>
      <c r="N59" s="55">
        <f>L59+M59</f>
        <v>24279</v>
      </c>
      <c r="O59" s="55"/>
      <c r="P59" s="56">
        <f t="shared" si="10"/>
        <v>24279</v>
      </c>
      <c r="Q59" s="55"/>
      <c r="R59" s="55">
        <f t="shared" si="66"/>
        <v>24279</v>
      </c>
      <c r="S59" s="55"/>
      <c r="T59" s="56">
        <f t="shared" si="12"/>
        <v>24279</v>
      </c>
      <c r="U59" s="55"/>
      <c r="V59" s="55">
        <v>26137</v>
      </c>
      <c r="W59" s="55"/>
      <c r="X59" s="57">
        <v>26515</v>
      </c>
      <c r="Y59" s="38"/>
      <c r="Z59" s="38">
        <f>X59+Y59</f>
        <v>26515</v>
      </c>
      <c r="AA59" s="38"/>
      <c r="AB59" s="38">
        <f>Z59+AA59</f>
        <v>26515</v>
      </c>
      <c r="AC59" s="38"/>
      <c r="AD59" s="38">
        <f>AB59+AC59</f>
        <v>26515</v>
      </c>
      <c r="AE59" s="38"/>
      <c r="AF59" s="38">
        <f>AD59+AE59</f>
        <v>26515</v>
      </c>
      <c r="AG59" s="38"/>
      <c r="AH59" s="38">
        <f>AF59+AG59</f>
        <v>26515</v>
      </c>
      <c r="AI59" s="38"/>
      <c r="AJ59" s="74">
        <f>AH59+AI59</f>
        <v>26515</v>
      </c>
    </row>
    <row r="60" spans="1:36" ht="26.25">
      <c r="A60" s="48" t="s">
        <v>0</v>
      </c>
      <c r="B60" s="48" t="s">
        <v>167</v>
      </c>
      <c r="C60" s="48" t="s">
        <v>2</v>
      </c>
      <c r="D60" s="48" t="s">
        <v>56</v>
      </c>
      <c r="E60" s="49" t="s">
        <v>128</v>
      </c>
      <c r="F60" s="50">
        <v>30843.200000000001</v>
      </c>
      <c r="G60" s="50"/>
      <c r="H60" s="50">
        <f t="shared" si="6"/>
        <v>30843.200000000001</v>
      </c>
      <c r="I60" s="50">
        <v>5838.1</v>
      </c>
      <c r="J60" s="50">
        <f t="shared" si="7"/>
        <v>36681.300000000003</v>
      </c>
      <c r="K60" s="50" t="e">
        <f>#REF!+#REF!+K61+K67</f>
        <v>#REF!</v>
      </c>
      <c r="L60" s="50" t="e">
        <f t="shared" si="8"/>
        <v>#REF!</v>
      </c>
      <c r="M60" s="50" t="e">
        <f>#REF!+#REF!+M61+M67+#REF!</f>
        <v>#REF!</v>
      </c>
      <c r="N60" s="50" t="e">
        <f>#REF!+#REF!+N61+N67+#REF!</f>
        <v>#REF!</v>
      </c>
      <c r="O60" s="50" t="e">
        <f>#REF!+#REF!+O61+O67+#REF!</f>
        <v>#REF!</v>
      </c>
      <c r="P60" s="51" t="e">
        <f>#REF!+#REF!+P61+P67+#REF!</f>
        <v>#REF!</v>
      </c>
      <c r="Q60" s="50" t="e">
        <f>#REF!+#REF!+Q61+Q67+#REF!+#REF!</f>
        <v>#REF!</v>
      </c>
      <c r="R60" s="50" t="e">
        <f>#REF!+#REF!+R61+R67+#REF!+#REF!</f>
        <v>#REF!</v>
      </c>
      <c r="S60" s="50" t="e">
        <f>#REF!+#REF!+S61+S67+#REF!+#REF!</f>
        <v>#REF!</v>
      </c>
      <c r="T60" s="51" t="e">
        <f t="shared" si="12"/>
        <v>#REF!</v>
      </c>
      <c r="U60" s="50" t="e">
        <f>#REF!+#REF!+U61+U67+#REF!+#REF!</f>
        <v>#REF!</v>
      </c>
      <c r="V60" s="50" t="e">
        <f>#REF!+#REF!+V61+V67+#REF!+#REF!</f>
        <v>#REF!</v>
      </c>
      <c r="W60" s="50"/>
      <c r="X60" s="52">
        <f>X61++X67</f>
        <v>36229.440999999999</v>
      </c>
      <c r="Y60" s="52">
        <f t="shared" ref="Y60" si="67">Y61++Y67</f>
        <v>0</v>
      </c>
      <c r="Z60" s="52">
        <f>Z61+Z63+Z67</f>
        <v>36229.440999999999</v>
      </c>
      <c r="AA60" s="52">
        <f t="shared" ref="AA60:AB60" si="68">AA61+AA63+AA67</f>
        <v>2265.9</v>
      </c>
      <c r="AB60" s="52">
        <f t="shared" si="68"/>
        <v>38495.341</v>
      </c>
      <c r="AC60" s="52">
        <f t="shared" ref="AC60:AD60" si="69">AC61+AC63+AC67</f>
        <v>964.923</v>
      </c>
      <c r="AD60" s="52">
        <f t="shared" si="69"/>
        <v>39460.263999999996</v>
      </c>
      <c r="AE60" s="52">
        <f t="shared" ref="AE60" si="70">AE61+AE63+AE67</f>
        <v>0</v>
      </c>
      <c r="AF60" s="52">
        <f>AF61+AF63+AF67+AF65</f>
        <v>39460.263999999996</v>
      </c>
      <c r="AG60" s="52">
        <f t="shared" ref="AG60:AH60" si="71">AG61+AG63+AG67+AG65</f>
        <v>215.61</v>
      </c>
      <c r="AH60" s="52">
        <f t="shared" si="71"/>
        <v>39675.873999999996</v>
      </c>
      <c r="AI60" s="52">
        <f t="shared" ref="AI60:AJ60" si="72">AI61+AI63+AI67+AI65</f>
        <v>1753.1999999999998</v>
      </c>
      <c r="AJ60" s="50">
        <f t="shared" si="72"/>
        <v>41429.074000000001</v>
      </c>
    </row>
    <row r="61" spans="1:36" ht="51.75">
      <c r="A61" s="48" t="s">
        <v>0</v>
      </c>
      <c r="B61" s="48" t="s">
        <v>132</v>
      </c>
      <c r="C61" s="48" t="s">
        <v>2</v>
      </c>
      <c r="D61" s="48" t="s">
        <v>56</v>
      </c>
      <c r="E61" s="58" t="s">
        <v>95</v>
      </c>
      <c r="F61" s="50">
        <v>12865</v>
      </c>
      <c r="G61" s="50"/>
      <c r="H61" s="50">
        <f t="shared" si="6"/>
        <v>12865</v>
      </c>
      <c r="I61" s="50"/>
      <c r="J61" s="50">
        <f t="shared" si="7"/>
        <v>12865</v>
      </c>
      <c r="K61" s="50">
        <f>K62</f>
        <v>-2102.6999999999998</v>
      </c>
      <c r="L61" s="50">
        <f t="shared" si="8"/>
        <v>10762.3</v>
      </c>
      <c r="M61" s="50">
        <f t="shared" ref="M61:N61" si="73">M62</f>
        <v>0</v>
      </c>
      <c r="N61" s="50">
        <f t="shared" si="73"/>
        <v>10762.3</v>
      </c>
      <c r="O61" s="50"/>
      <c r="P61" s="51">
        <f t="shared" si="10"/>
        <v>10762.3</v>
      </c>
      <c r="Q61" s="50">
        <v>2777</v>
      </c>
      <c r="R61" s="50">
        <f t="shared" si="66"/>
        <v>13539.3</v>
      </c>
      <c r="S61" s="50"/>
      <c r="T61" s="51">
        <f t="shared" si="12"/>
        <v>13539.3</v>
      </c>
      <c r="U61" s="50"/>
      <c r="V61" s="50">
        <v>12607</v>
      </c>
      <c r="W61" s="50"/>
      <c r="X61" s="52">
        <f>X62</f>
        <v>16175</v>
      </c>
      <c r="Y61" s="52">
        <f t="shared" ref="Y61:AJ61" si="74">Y62</f>
        <v>0</v>
      </c>
      <c r="Z61" s="52">
        <f t="shared" si="74"/>
        <v>16175</v>
      </c>
      <c r="AA61" s="52">
        <f t="shared" si="74"/>
        <v>0</v>
      </c>
      <c r="AB61" s="52">
        <f t="shared" si="74"/>
        <v>16175</v>
      </c>
      <c r="AC61" s="52">
        <f t="shared" si="74"/>
        <v>964.923</v>
      </c>
      <c r="AD61" s="52">
        <f t="shared" si="74"/>
        <v>17139.922999999999</v>
      </c>
      <c r="AE61" s="52">
        <f t="shared" si="74"/>
        <v>0</v>
      </c>
      <c r="AF61" s="52">
        <f t="shared" si="74"/>
        <v>17139.922999999999</v>
      </c>
      <c r="AG61" s="52">
        <f t="shared" si="74"/>
        <v>0</v>
      </c>
      <c r="AH61" s="52">
        <f t="shared" si="74"/>
        <v>17139.922999999999</v>
      </c>
      <c r="AI61" s="52">
        <f t="shared" si="74"/>
        <v>0</v>
      </c>
      <c r="AJ61" s="50">
        <f t="shared" si="74"/>
        <v>17139.922999999999</v>
      </c>
    </row>
    <row r="62" spans="1:36" ht="51.75">
      <c r="A62" s="53" t="s">
        <v>26</v>
      </c>
      <c r="B62" s="53" t="s">
        <v>133</v>
      </c>
      <c r="C62" s="53" t="s">
        <v>2</v>
      </c>
      <c r="D62" s="53" t="s">
        <v>56</v>
      </c>
      <c r="E62" s="40" t="s">
        <v>76</v>
      </c>
      <c r="F62" s="55">
        <v>12865</v>
      </c>
      <c r="G62" s="55"/>
      <c r="H62" s="55">
        <f t="shared" si="6"/>
        <v>12865</v>
      </c>
      <c r="I62" s="55"/>
      <c r="J62" s="55">
        <f t="shared" si="7"/>
        <v>12865</v>
      </c>
      <c r="K62" s="55">
        <v>-2102.6999999999998</v>
      </c>
      <c r="L62" s="55">
        <f t="shared" si="8"/>
        <v>10762.3</v>
      </c>
      <c r="M62" s="55"/>
      <c r="N62" s="55">
        <f>L62+M62</f>
        <v>10762.3</v>
      </c>
      <c r="O62" s="55"/>
      <c r="P62" s="56">
        <f t="shared" si="10"/>
        <v>10762.3</v>
      </c>
      <c r="Q62" s="55">
        <v>2777</v>
      </c>
      <c r="R62" s="55">
        <f t="shared" si="66"/>
        <v>13539.3</v>
      </c>
      <c r="S62" s="55"/>
      <c r="T62" s="56">
        <f t="shared" si="12"/>
        <v>13539.3</v>
      </c>
      <c r="U62" s="55"/>
      <c r="V62" s="55">
        <v>12607</v>
      </c>
      <c r="W62" s="55"/>
      <c r="X62" s="57">
        <v>16175</v>
      </c>
      <c r="Y62" s="38"/>
      <c r="Z62" s="38">
        <f>X62+Y62</f>
        <v>16175</v>
      </c>
      <c r="AA62" s="38"/>
      <c r="AB62" s="38">
        <f>Z62+AA62</f>
        <v>16175</v>
      </c>
      <c r="AC62" s="38">
        <v>964.923</v>
      </c>
      <c r="AD62" s="38">
        <f>AB62+AC62</f>
        <v>17139.922999999999</v>
      </c>
      <c r="AE62" s="38"/>
      <c r="AF62" s="38">
        <f>AD62+AE62</f>
        <v>17139.922999999999</v>
      </c>
      <c r="AG62" s="38"/>
      <c r="AH62" s="38">
        <f>AF62+AG62</f>
        <v>17139.922999999999</v>
      </c>
      <c r="AI62" s="38"/>
      <c r="AJ62" s="74">
        <f>AH62+AI62</f>
        <v>17139.922999999999</v>
      </c>
    </row>
    <row r="63" spans="1:36" ht="39">
      <c r="A63" s="48" t="s">
        <v>0</v>
      </c>
      <c r="B63" s="48" t="s">
        <v>177</v>
      </c>
      <c r="C63" s="48" t="s">
        <v>2</v>
      </c>
      <c r="D63" s="48" t="s">
        <v>56</v>
      </c>
      <c r="E63" s="58" t="s">
        <v>176</v>
      </c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1"/>
      <c r="Q63" s="50"/>
      <c r="R63" s="50"/>
      <c r="S63" s="50"/>
      <c r="T63" s="51"/>
      <c r="U63" s="50"/>
      <c r="V63" s="50"/>
      <c r="W63" s="50"/>
      <c r="X63" s="52"/>
      <c r="Y63" s="59"/>
      <c r="Z63" s="59">
        <f t="shared" ref="Z63:AJ63" si="75">Z64</f>
        <v>0</v>
      </c>
      <c r="AA63" s="59">
        <f t="shared" si="75"/>
        <v>2265.9</v>
      </c>
      <c r="AB63" s="59">
        <f t="shared" si="75"/>
        <v>2265.9</v>
      </c>
      <c r="AC63" s="59">
        <f t="shared" si="75"/>
        <v>0</v>
      </c>
      <c r="AD63" s="59">
        <f t="shared" si="75"/>
        <v>2265.9</v>
      </c>
      <c r="AE63" s="59">
        <f t="shared" si="75"/>
        <v>0</v>
      </c>
      <c r="AF63" s="59">
        <f t="shared" si="75"/>
        <v>2265.9</v>
      </c>
      <c r="AG63" s="59">
        <f t="shared" si="75"/>
        <v>0</v>
      </c>
      <c r="AH63" s="59">
        <f t="shared" si="75"/>
        <v>2265.9</v>
      </c>
      <c r="AI63" s="59">
        <f t="shared" si="75"/>
        <v>0</v>
      </c>
      <c r="AJ63" s="75">
        <f t="shared" si="75"/>
        <v>2265.9</v>
      </c>
    </row>
    <row r="64" spans="1:36" ht="39">
      <c r="A64" s="53" t="s">
        <v>61</v>
      </c>
      <c r="B64" s="53" t="s">
        <v>175</v>
      </c>
      <c r="C64" s="53" t="s">
        <v>2</v>
      </c>
      <c r="D64" s="53" t="s">
        <v>56</v>
      </c>
      <c r="E64" s="40" t="s">
        <v>176</v>
      </c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6"/>
      <c r="Q64" s="55"/>
      <c r="R64" s="55"/>
      <c r="S64" s="55"/>
      <c r="T64" s="56"/>
      <c r="U64" s="55"/>
      <c r="V64" s="55"/>
      <c r="W64" s="55"/>
      <c r="X64" s="57"/>
      <c r="Y64" s="38"/>
      <c r="Z64" s="38">
        <v>0</v>
      </c>
      <c r="AA64" s="38">
        <v>2265.9</v>
      </c>
      <c r="AB64" s="38">
        <f>Z64+AA64</f>
        <v>2265.9</v>
      </c>
      <c r="AC64" s="38"/>
      <c r="AD64" s="38">
        <f>AB64+AC64</f>
        <v>2265.9</v>
      </c>
      <c r="AE64" s="38"/>
      <c r="AF64" s="38">
        <f>AD64+AE64</f>
        <v>2265.9</v>
      </c>
      <c r="AG64" s="38"/>
      <c r="AH64" s="38">
        <f>AF64+AG64</f>
        <v>2265.9</v>
      </c>
      <c r="AI64" s="38"/>
      <c r="AJ64" s="74">
        <f>AH64+AI64</f>
        <v>2265.9</v>
      </c>
    </row>
    <row r="65" spans="1:36" ht="15.75">
      <c r="A65" s="63" t="s">
        <v>0</v>
      </c>
      <c r="B65" s="63" t="s">
        <v>197</v>
      </c>
      <c r="C65" s="63" t="s">
        <v>2</v>
      </c>
      <c r="D65" s="63" t="s">
        <v>56</v>
      </c>
      <c r="E65" s="64" t="s">
        <v>198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6"/>
      <c r="Q65" s="55"/>
      <c r="R65" s="55"/>
      <c r="S65" s="55"/>
      <c r="T65" s="56"/>
      <c r="U65" s="55"/>
      <c r="V65" s="55"/>
      <c r="W65" s="55"/>
      <c r="X65" s="57"/>
      <c r="Y65" s="38"/>
      <c r="Z65" s="38"/>
      <c r="AA65" s="38"/>
      <c r="AB65" s="38"/>
      <c r="AC65" s="38"/>
      <c r="AD65" s="38"/>
      <c r="AE65" s="38"/>
      <c r="AF65" s="59">
        <f>AF66</f>
        <v>0</v>
      </c>
      <c r="AG65" s="59">
        <f>AG66</f>
        <v>174.41</v>
      </c>
      <c r="AH65" s="59">
        <f>AH66</f>
        <v>174.41</v>
      </c>
      <c r="AI65" s="59">
        <f>AI66</f>
        <v>0</v>
      </c>
      <c r="AJ65" s="75">
        <f>AJ66</f>
        <v>174.41</v>
      </c>
    </row>
    <row r="66" spans="1:36" ht="31.5">
      <c r="A66" s="65" t="s">
        <v>61</v>
      </c>
      <c r="B66" s="65" t="s">
        <v>199</v>
      </c>
      <c r="C66" s="65" t="s">
        <v>2</v>
      </c>
      <c r="D66" s="65" t="s">
        <v>56</v>
      </c>
      <c r="E66" s="66" t="s">
        <v>200</v>
      </c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6"/>
      <c r="Q66" s="55"/>
      <c r="R66" s="55"/>
      <c r="S66" s="55"/>
      <c r="T66" s="56"/>
      <c r="U66" s="55"/>
      <c r="V66" s="55"/>
      <c r="W66" s="55"/>
      <c r="X66" s="57"/>
      <c r="Y66" s="38"/>
      <c r="Z66" s="38"/>
      <c r="AA66" s="38"/>
      <c r="AB66" s="38"/>
      <c r="AC66" s="38"/>
      <c r="AD66" s="38"/>
      <c r="AE66" s="38"/>
      <c r="AF66" s="38"/>
      <c r="AG66" s="38">
        <v>174.41</v>
      </c>
      <c r="AH66" s="38">
        <f>AF66+AG66</f>
        <v>174.41</v>
      </c>
      <c r="AI66" s="38"/>
      <c r="AJ66" s="74">
        <f>AH66+AI66</f>
        <v>174.41</v>
      </c>
    </row>
    <row r="67" spans="1:36">
      <c r="A67" s="48" t="s">
        <v>0</v>
      </c>
      <c r="B67" s="48" t="s">
        <v>134</v>
      </c>
      <c r="C67" s="48" t="s">
        <v>2</v>
      </c>
      <c r="D67" s="48" t="s">
        <v>56</v>
      </c>
      <c r="E67" s="30" t="s">
        <v>59</v>
      </c>
      <c r="F67" s="31">
        <v>17978.2</v>
      </c>
      <c r="G67" s="31"/>
      <c r="H67" s="50">
        <f t="shared" si="6"/>
        <v>17978.2</v>
      </c>
      <c r="I67" s="50"/>
      <c r="J67" s="50">
        <f t="shared" si="7"/>
        <v>17978.2</v>
      </c>
      <c r="K67" s="50" t="e">
        <f>K68+#REF!+K69+K70+K71+K72+K73</f>
        <v>#REF!</v>
      </c>
      <c r="L67" s="50" t="e">
        <f t="shared" si="8"/>
        <v>#REF!</v>
      </c>
      <c r="M67" s="50" t="e">
        <f>M68+#REF!+M69+M70+M71+M72+M73</f>
        <v>#REF!</v>
      </c>
      <c r="N67" s="50" t="e">
        <f>N68+#REF!+N69+N70+N71+N72+N73</f>
        <v>#REF!</v>
      </c>
      <c r="O67" s="50" t="e">
        <f>O68+#REF!+O69+O70+O71+O72+O73</f>
        <v>#REF!</v>
      </c>
      <c r="P67" s="51" t="e">
        <f>P68+#REF!+P69+P70+P71+P72+P73</f>
        <v>#REF!</v>
      </c>
      <c r="Q67" s="50" t="e">
        <f>Q68+#REF!+Q69+Q70+Q71+Q72+Q73</f>
        <v>#REF!</v>
      </c>
      <c r="R67" s="50" t="e">
        <f>R68+#REF!+R69+R70+R71+R72+R73</f>
        <v>#REF!</v>
      </c>
      <c r="S67" s="50" t="e">
        <f>S68+#REF!+S69+S70+S71+S72+S73</f>
        <v>#REF!</v>
      </c>
      <c r="T67" s="51" t="e">
        <f t="shared" si="12"/>
        <v>#REF!</v>
      </c>
      <c r="U67" s="50" t="e">
        <f>U68+#REF!+U69+U70+U71+U72+U73</f>
        <v>#REF!</v>
      </c>
      <c r="V67" s="50" t="e">
        <f>V68+#REF!+V69+V70+V71+V72+V73</f>
        <v>#REF!</v>
      </c>
      <c r="W67" s="50" t="e">
        <f>W68+#REF!+W69+W70+W71+W73</f>
        <v>#REF!</v>
      </c>
      <c r="X67" s="52">
        <f>X68+X69+X70+X71+X73</f>
        <v>20054.440999999999</v>
      </c>
      <c r="Y67" s="52">
        <f t="shared" ref="Y67:Z67" si="76">Y68+Y69+Y70+Y71+Y73</f>
        <v>0</v>
      </c>
      <c r="Z67" s="52">
        <f t="shared" si="76"/>
        <v>20054.440999999999</v>
      </c>
      <c r="AA67" s="52">
        <f t="shared" ref="AA67:AB67" si="77">AA68+AA69+AA70+AA71+AA73</f>
        <v>0</v>
      </c>
      <c r="AB67" s="52">
        <f t="shared" si="77"/>
        <v>20054.440999999999</v>
      </c>
      <c r="AC67" s="52">
        <f t="shared" ref="AC67:AD67" si="78">AC68+AC69+AC70+AC71+AC73</f>
        <v>0</v>
      </c>
      <c r="AD67" s="52">
        <f t="shared" si="78"/>
        <v>20054.440999999999</v>
      </c>
      <c r="AE67" s="52">
        <f t="shared" ref="AE67:AF67" si="79">AE68+AE69+AE70+AE71+AE73</f>
        <v>0</v>
      </c>
      <c r="AF67" s="52">
        <f t="shared" si="79"/>
        <v>20054.440999999999</v>
      </c>
      <c r="AG67" s="52">
        <f t="shared" ref="AG67:AH67" si="80">AG68+AG69+AG70+AG71+AG73</f>
        <v>41.2</v>
      </c>
      <c r="AH67" s="52">
        <f t="shared" si="80"/>
        <v>20095.640999999996</v>
      </c>
      <c r="AI67" s="52">
        <f t="shared" ref="AI67:AJ67" si="81">AI68+AI69+AI70+AI71+AI73</f>
        <v>1753.1999999999998</v>
      </c>
      <c r="AJ67" s="50">
        <f t="shared" si="81"/>
        <v>21848.840999999997</v>
      </c>
    </row>
    <row r="68" spans="1:36">
      <c r="A68" s="53" t="s">
        <v>60</v>
      </c>
      <c r="B68" s="53" t="s">
        <v>135</v>
      </c>
      <c r="C68" s="53" t="s">
        <v>2</v>
      </c>
      <c r="D68" s="53" t="s">
        <v>56</v>
      </c>
      <c r="E68" s="35" t="s">
        <v>63</v>
      </c>
      <c r="F68" s="36">
        <v>611</v>
      </c>
      <c r="G68" s="36"/>
      <c r="H68" s="55">
        <f t="shared" si="6"/>
        <v>611</v>
      </c>
      <c r="I68" s="55"/>
      <c r="J68" s="55">
        <f t="shared" si="7"/>
        <v>611</v>
      </c>
      <c r="K68" s="55"/>
      <c r="L68" s="55">
        <f t="shared" si="8"/>
        <v>611</v>
      </c>
      <c r="M68" s="55"/>
      <c r="N68" s="55">
        <f>L68+M68</f>
        <v>611</v>
      </c>
      <c r="O68" s="55"/>
      <c r="P68" s="56">
        <f t="shared" si="10"/>
        <v>611</v>
      </c>
      <c r="Q68" s="55"/>
      <c r="R68" s="55">
        <f t="shared" si="66"/>
        <v>611</v>
      </c>
      <c r="S68" s="55"/>
      <c r="T68" s="56">
        <f t="shared" si="12"/>
        <v>611</v>
      </c>
      <c r="U68" s="55"/>
      <c r="V68" s="55">
        <v>548</v>
      </c>
      <c r="W68" s="55"/>
      <c r="X68" s="57">
        <v>137</v>
      </c>
      <c r="Y68" s="38"/>
      <c r="Z68" s="38">
        <f>X68+Y68</f>
        <v>137</v>
      </c>
      <c r="AA68" s="38"/>
      <c r="AB68" s="38">
        <f>Z68+AA68</f>
        <v>137</v>
      </c>
      <c r="AC68" s="38"/>
      <c r="AD68" s="38">
        <f>AB68+AC68</f>
        <v>137</v>
      </c>
      <c r="AE68" s="38"/>
      <c r="AF68" s="38">
        <f>AD68+AE68</f>
        <v>137</v>
      </c>
      <c r="AG68" s="38"/>
      <c r="AH68" s="38">
        <f>AF68+AG68</f>
        <v>137</v>
      </c>
      <c r="AI68" s="38"/>
      <c r="AJ68" s="74">
        <f>AH68+AI68</f>
        <v>137</v>
      </c>
    </row>
    <row r="69" spans="1:36">
      <c r="A69" s="53" t="s">
        <v>34</v>
      </c>
      <c r="B69" s="53" t="s">
        <v>135</v>
      </c>
      <c r="C69" s="53" t="s">
        <v>2</v>
      </c>
      <c r="D69" s="53" t="s">
        <v>56</v>
      </c>
      <c r="E69" s="35" t="s">
        <v>63</v>
      </c>
      <c r="F69" s="36">
        <v>4926</v>
      </c>
      <c r="G69" s="36"/>
      <c r="H69" s="55">
        <f t="shared" si="6"/>
        <v>4926</v>
      </c>
      <c r="I69" s="55"/>
      <c r="J69" s="55">
        <f t="shared" si="7"/>
        <v>4926</v>
      </c>
      <c r="K69" s="55">
        <v>333.7</v>
      </c>
      <c r="L69" s="55">
        <f t="shared" si="8"/>
        <v>5259.7</v>
      </c>
      <c r="M69" s="55"/>
      <c r="N69" s="55">
        <f t="shared" ref="N69:N73" si="82">L69+M69</f>
        <v>5259.7</v>
      </c>
      <c r="O69" s="55"/>
      <c r="P69" s="56">
        <f t="shared" si="10"/>
        <v>5259.7</v>
      </c>
      <c r="Q69" s="55"/>
      <c r="R69" s="55">
        <f t="shared" si="66"/>
        <v>5259.7</v>
      </c>
      <c r="S69" s="55"/>
      <c r="T69" s="56">
        <f t="shared" si="12"/>
        <v>5259.7</v>
      </c>
      <c r="U69" s="55"/>
      <c r="V69" s="55">
        <v>4824.7</v>
      </c>
      <c r="W69" s="55"/>
      <c r="X69" s="57">
        <v>5870.78</v>
      </c>
      <c r="Y69" s="38"/>
      <c r="Z69" s="38">
        <f t="shared" ref="Z69:Z73" si="83">X69+Y69</f>
        <v>5870.78</v>
      </c>
      <c r="AA69" s="38"/>
      <c r="AB69" s="38">
        <f t="shared" ref="AB69:AB73" si="84">Z69+AA69</f>
        <v>5870.78</v>
      </c>
      <c r="AC69" s="38">
        <v>0.31</v>
      </c>
      <c r="AD69" s="38">
        <f t="shared" ref="AD69:AF73" si="85">AB69+AC69</f>
        <v>5871.09</v>
      </c>
      <c r="AE69" s="38"/>
      <c r="AF69" s="38">
        <f t="shared" si="85"/>
        <v>5871.09</v>
      </c>
      <c r="AG69" s="38">
        <v>41.2</v>
      </c>
      <c r="AH69" s="38">
        <f t="shared" ref="AH69:AH73" si="86">AF69+AG69</f>
        <v>5912.29</v>
      </c>
      <c r="AI69" s="38">
        <v>445.4</v>
      </c>
      <c r="AJ69" s="74">
        <f t="shared" ref="AJ69:AJ73" si="87">AH69+AI69</f>
        <v>6357.69</v>
      </c>
    </row>
    <row r="70" spans="1:36">
      <c r="A70" s="53" t="s">
        <v>61</v>
      </c>
      <c r="B70" s="53" t="s">
        <v>135</v>
      </c>
      <c r="C70" s="53" t="s">
        <v>2</v>
      </c>
      <c r="D70" s="53" t="s">
        <v>56</v>
      </c>
      <c r="E70" s="35" t="s">
        <v>63</v>
      </c>
      <c r="F70" s="36">
        <v>5865</v>
      </c>
      <c r="G70" s="36"/>
      <c r="H70" s="55">
        <f t="shared" si="6"/>
        <v>5865</v>
      </c>
      <c r="I70" s="55"/>
      <c r="J70" s="55">
        <f t="shared" si="7"/>
        <v>5865</v>
      </c>
      <c r="K70" s="55"/>
      <c r="L70" s="55">
        <f t="shared" si="8"/>
        <v>5865</v>
      </c>
      <c r="M70" s="55"/>
      <c r="N70" s="55">
        <f t="shared" si="82"/>
        <v>5865</v>
      </c>
      <c r="O70" s="55"/>
      <c r="P70" s="56">
        <f t="shared" si="10"/>
        <v>5865</v>
      </c>
      <c r="Q70" s="55"/>
      <c r="R70" s="55">
        <f t="shared" si="66"/>
        <v>5865</v>
      </c>
      <c r="S70" s="55"/>
      <c r="T70" s="56">
        <f t="shared" si="12"/>
        <v>5865</v>
      </c>
      <c r="U70" s="55"/>
      <c r="V70" s="55">
        <v>4943</v>
      </c>
      <c r="W70" s="55"/>
      <c r="X70" s="57">
        <v>8348.9</v>
      </c>
      <c r="Y70" s="38"/>
      <c r="Z70" s="38">
        <f t="shared" si="83"/>
        <v>8348.9</v>
      </c>
      <c r="AA70" s="38"/>
      <c r="AB70" s="38">
        <f t="shared" si="84"/>
        <v>8348.9</v>
      </c>
      <c r="AC70" s="38"/>
      <c r="AD70" s="38">
        <f t="shared" si="85"/>
        <v>8348.9</v>
      </c>
      <c r="AE70" s="38"/>
      <c r="AF70" s="38">
        <f t="shared" si="85"/>
        <v>8348.9</v>
      </c>
      <c r="AG70" s="38"/>
      <c r="AH70" s="38">
        <f t="shared" si="86"/>
        <v>8348.9</v>
      </c>
      <c r="AI70" s="38">
        <v>1256.3</v>
      </c>
      <c r="AJ70" s="74">
        <f t="shared" si="87"/>
        <v>9605.1999999999989</v>
      </c>
    </row>
    <row r="71" spans="1:36">
      <c r="A71" s="53" t="s">
        <v>55</v>
      </c>
      <c r="B71" s="53" t="s">
        <v>135</v>
      </c>
      <c r="C71" s="53" t="s">
        <v>2</v>
      </c>
      <c r="D71" s="53" t="s">
        <v>56</v>
      </c>
      <c r="E71" s="35" t="s">
        <v>63</v>
      </c>
      <c r="F71" s="36">
        <v>1836.7</v>
      </c>
      <c r="G71" s="36"/>
      <c r="H71" s="55">
        <f t="shared" si="6"/>
        <v>1836.7</v>
      </c>
      <c r="I71" s="55"/>
      <c r="J71" s="55">
        <f t="shared" si="7"/>
        <v>1836.7</v>
      </c>
      <c r="K71" s="55"/>
      <c r="L71" s="55">
        <f t="shared" si="8"/>
        <v>1836.7</v>
      </c>
      <c r="M71" s="55">
        <v>4180.3</v>
      </c>
      <c r="N71" s="55">
        <f t="shared" si="82"/>
        <v>6017</v>
      </c>
      <c r="O71" s="55"/>
      <c r="P71" s="56">
        <f t="shared" si="10"/>
        <v>6017</v>
      </c>
      <c r="Q71" s="55">
        <v>-928.3</v>
      </c>
      <c r="R71" s="55">
        <f t="shared" si="66"/>
        <v>5088.7</v>
      </c>
      <c r="S71" s="55">
        <v>928.3</v>
      </c>
      <c r="T71" s="56">
        <f t="shared" si="12"/>
        <v>6017</v>
      </c>
      <c r="U71" s="55">
        <v>-98.4</v>
      </c>
      <c r="V71" s="55">
        <v>2951.3</v>
      </c>
      <c r="W71" s="55"/>
      <c r="X71" s="57">
        <v>3028.261</v>
      </c>
      <c r="Y71" s="38"/>
      <c r="Z71" s="38">
        <f t="shared" si="83"/>
        <v>3028.261</v>
      </c>
      <c r="AA71" s="38"/>
      <c r="AB71" s="38">
        <f t="shared" si="84"/>
        <v>3028.261</v>
      </c>
      <c r="AC71" s="38"/>
      <c r="AD71" s="38">
        <f t="shared" si="85"/>
        <v>3028.261</v>
      </c>
      <c r="AE71" s="38"/>
      <c r="AF71" s="38">
        <f t="shared" si="85"/>
        <v>3028.261</v>
      </c>
      <c r="AG71" s="38"/>
      <c r="AH71" s="38">
        <f t="shared" si="86"/>
        <v>3028.261</v>
      </c>
      <c r="AI71" s="38"/>
      <c r="AJ71" s="74">
        <f t="shared" si="87"/>
        <v>3028.261</v>
      </c>
    </row>
    <row r="72" spans="1:36">
      <c r="A72" s="53" t="s">
        <v>62</v>
      </c>
      <c r="B72" s="53" t="s">
        <v>135</v>
      </c>
      <c r="C72" s="53" t="s">
        <v>2</v>
      </c>
      <c r="D72" s="53" t="s">
        <v>56</v>
      </c>
      <c r="E72" s="35" t="s">
        <v>63</v>
      </c>
      <c r="F72" s="36">
        <v>155.9</v>
      </c>
      <c r="G72" s="36"/>
      <c r="H72" s="55">
        <f t="shared" si="6"/>
        <v>155.9</v>
      </c>
      <c r="I72" s="55"/>
      <c r="J72" s="55">
        <f t="shared" si="7"/>
        <v>155.9</v>
      </c>
      <c r="K72" s="55">
        <v>-65</v>
      </c>
      <c r="L72" s="55">
        <f t="shared" si="8"/>
        <v>90.9</v>
      </c>
      <c r="M72" s="55"/>
      <c r="N72" s="55">
        <f t="shared" si="82"/>
        <v>90.9</v>
      </c>
      <c r="O72" s="55"/>
      <c r="P72" s="56">
        <f t="shared" si="10"/>
        <v>90.9</v>
      </c>
      <c r="Q72" s="55"/>
      <c r="R72" s="55">
        <f t="shared" si="66"/>
        <v>90.9</v>
      </c>
      <c r="S72" s="55"/>
      <c r="T72" s="56">
        <f t="shared" si="12"/>
        <v>90.9</v>
      </c>
      <c r="U72" s="55">
        <v>135.69999999999999</v>
      </c>
      <c r="V72" s="55"/>
      <c r="W72" s="55"/>
      <c r="X72" s="57"/>
      <c r="Y72" s="38"/>
      <c r="Z72" s="38">
        <f t="shared" si="83"/>
        <v>0</v>
      </c>
      <c r="AA72" s="38"/>
      <c r="AB72" s="38">
        <f t="shared" si="84"/>
        <v>0</v>
      </c>
      <c r="AC72" s="38"/>
      <c r="AD72" s="38">
        <f t="shared" si="85"/>
        <v>0</v>
      </c>
      <c r="AE72" s="38"/>
      <c r="AF72" s="38">
        <f t="shared" si="85"/>
        <v>0</v>
      </c>
      <c r="AG72" s="38"/>
      <c r="AH72" s="38">
        <f t="shared" si="86"/>
        <v>0</v>
      </c>
      <c r="AI72" s="38"/>
      <c r="AJ72" s="74">
        <f t="shared" si="87"/>
        <v>0</v>
      </c>
    </row>
    <row r="73" spans="1:36">
      <c r="A73" s="53" t="s">
        <v>26</v>
      </c>
      <c r="B73" s="53" t="s">
        <v>135</v>
      </c>
      <c r="C73" s="53" t="s">
        <v>2</v>
      </c>
      <c r="D73" s="53" t="s">
        <v>56</v>
      </c>
      <c r="E73" s="35" t="s">
        <v>63</v>
      </c>
      <c r="F73" s="36">
        <v>4401.6000000000004</v>
      </c>
      <c r="G73" s="36"/>
      <c r="H73" s="55">
        <f t="shared" si="6"/>
        <v>4401.6000000000004</v>
      </c>
      <c r="I73" s="55"/>
      <c r="J73" s="55">
        <f t="shared" si="7"/>
        <v>4401.6000000000004</v>
      </c>
      <c r="K73" s="55"/>
      <c r="L73" s="55">
        <f t="shared" si="8"/>
        <v>4401.6000000000004</v>
      </c>
      <c r="M73" s="55">
        <v>1362.4</v>
      </c>
      <c r="N73" s="55">
        <f t="shared" si="82"/>
        <v>5764</v>
      </c>
      <c r="O73" s="55"/>
      <c r="P73" s="56">
        <f t="shared" si="10"/>
        <v>5764</v>
      </c>
      <c r="Q73" s="55"/>
      <c r="R73" s="55">
        <f t="shared" si="66"/>
        <v>5764</v>
      </c>
      <c r="S73" s="55"/>
      <c r="T73" s="56">
        <f t="shared" si="12"/>
        <v>5764</v>
      </c>
      <c r="U73" s="55"/>
      <c r="V73" s="55">
        <v>5460</v>
      </c>
      <c r="W73" s="55"/>
      <c r="X73" s="57">
        <v>2669.5</v>
      </c>
      <c r="Y73" s="38"/>
      <c r="Z73" s="38">
        <f t="shared" si="83"/>
        <v>2669.5</v>
      </c>
      <c r="AA73" s="38"/>
      <c r="AB73" s="38">
        <f t="shared" si="84"/>
        <v>2669.5</v>
      </c>
      <c r="AC73" s="38">
        <v>-0.31</v>
      </c>
      <c r="AD73" s="38">
        <f t="shared" si="85"/>
        <v>2669.19</v>
      </c>
      <c r="AE73" s="38"/>
      <c r="AF73" s="38">
        <f t="shared" si="85"/>
        <v>2669.19</v>
      </c>
      <c r="AG73" s="38"/>
      <c r="AH73" s="38">
        <f t="shared" si="86"/>
        <v>2669.19</v>
      </c>
      <c r="AI73" s="38">
        <v>51.5</v>
      </c>
      <c r="AJ73" s="74">
        <f t="shared" si="87"/>
        <v>2720.69</v>
      </c>
    </row>
    <row r="74" spans="1:36">
      <c r="A74" s="48" t="s">
        <v>0</v>
      </c>
      <c r="B74" s="48" t="s">
        <v>137</v>
      </c>
      <c r="C74" s="48" t="s">
        <v>2</v>
      </c>
      <c r="D74" s="48" t="s">
        <v>0</v>
      </c>
      <c r="E74" s="30" t="s">
        <v>136</v>
      </c>
      <c r="F74" s="31">
        <v>49751.9</v>
      </c>
      <c r="G74" s="31"/>
      <c r="H74" s="50">
        <f t="shared" si="6"/>
        <v>49751.9</v>
      </c>
      <c r="I74" s="50"/>
      <c r="J74" s="50">
        <f t="shared" si="7"/>
        <v>49751.9</v>
      </c>
      <c r="K74" s="50"/>
      <c r="L74" s="50">
        <f t="shared" si="8"/>
        <v>49751.9</v>
      </c>
      <c r="M74" s="50" t="e">
        <f>#REF!+#REF!+M75+M81+M83+#REF!+#REF!+#REF!+#REF!+#REF!+M85+M95</f>
        <v>#REF!</v>
      </c>
      <c r="N74" s="50" t="e">
        <f>#REF!+#REF!+N75+N81+N83+#REF!+#REF!+#REF!+#REF!+#REF!+N85+N95</f>
        <v>#REF!</v>
      </c>
      <c r="O74" s="50" t="e">
        <f>#REF!+#REF!+O75+O81+O83+#REF!+#REF!+#REF!+#REF!+#REF!+O85+O95</f>
        <v>#REF!</v>
      </c>
      <c r="P74" s="51" t="e">
        <f>#REF!+#REF!+P75+P81+P83+#REF!+#REF!+#REF!+#REF!+#REF!+P85+P95</f>
        <v>#REF!</v>
      </c>
      <c r="Q74" s="50" t="e">
        <f>#REF!+#REF!+Q75+Q81+Q83+#REF!+#REF!+#REF!+#REF!+#REF!+Q85+Q95</f>
        <v>#REF!</v>
      </c>
      <c r="R74" s="50" t="e">
        <f>#REF!+#REF!+R75+R81+R83+#REF!+#REF!+#REF!+#REF!+#REF!+R85+R95+#REF!</f>
        <v>#REF!</v>
      </c>
      <c r="S74" s="50" t="e">
        <f>#REF!+#REF!+S75+S81+S83+#REF!+#REF!+#REF!+#REF!+#REF!+S85+S95+#REF!</f>
        <v>#REF!</v>
      </c>
      <c r="T74" s="51" t="e">
        <f t="shared" si="12"/>
        <v>#REF!</v>
      </c>
      <c r="U74" s="50" t="e">
        <f>#REF!+#REF!+U75+U81+U83+#REF!+#REF!+#REF!+#REF!+#REF!+U85+U95+#REF!</f>
        <v>#REF!</v>
      </c>
      <c r="V74" s="50" t="e">
        <f>#REF!+#REF!+V75+V81+V83+#REF!+#REF!+#REF!+#REF!+#REF!+V85+V95+#REF!+#REF!</f>
        <v>#REF!</v>
      </c>
      <c r="W74" s="50" t="e">
        <f>#REF!+#REF!+#REF!+W75+W81+W83+#REF!+#REF!+#REF!+#REF!+#REF!+W85+W95</f>
        <v>#REF!</v>
      </c>
      <c r="X74" s="52" t="e">
        <f>X75+X81+X83+#REF!+#REF!+#REF!+X85+X87+X89+X95+X91+X93</f>
        <v>#REF!</v>
      </c>
      <c r="Y74" s="52" t="e">
        <f>Y75+Y81+Y83+#REF!+#REF!+#REF!+Y85+Y87+Y89+Y95+Y91+Y93</f>
        <v>#REF!</v>
      </c>
      <c r="Z74" s="52">
        <f>Z75+Z81+Z83+Z85+Z87+Z89+Z95+Z91+Z93</f>
        <v>32249.8</v>
      </c>
      <c r="AA74" s="52">
        <f t="shared" ref="AA74:AB74" si="88">AA75+AA81+AA83+AA85+AA87+AA89+AA95+AA91+AA93</f>
        <v>0</v>
      </c>
      <c r="AB74" s="52">
        <f t="shared" si="88"/>
        <v>32249.8</v>
      </c>
      <c r="AC74" s="52">
        <f t="shared" ref="AC74:AD74" si="89">AC75+AC81+AC83+AC85+AC87+AC89+AC95+AC91+AC93</f>
        <v>-630.67000000000007</v>
      </c>
      <c r="AD74" s="52">
        <f t="shared" si="89"/>
        <v>31619.129999999997</v>
      </c>
      <c r="AE74" s="52">
        <f t="shared" ref="AE74:AF74" si="90">AE75+AE81+AE83+AE85+AE87+AE89+AE95+AE91+AE93</f>
        <v>0</v>
      </c>
      <c r="AF74" s="52">
        <f t="shared" si="90"/>
        <v>31619.129999999997</v>
      </c>
      <c r="AG74" s="52">
        <f t="shared" ref="AG74:AH74" si="91">AG75+AG81+AG83+AG85+AG87+AG89+AG95+AG91+AG93</f>
        <v>0</v>
      </c>
      <c r="AH74" s="52">
        <f t="shared" si="91"/>
        <v>31619.129999999997</v>
      </c>
      <c r="AI74" s="52">
        <f t="shared" ref="AI74:AJ74" si="92">AI75+AI81+AI83+AI85+AI87+AI89+AI95+AI91+AI93</f>
        <v>320.71199999999999</v>
      </c>
      <c r="AJ74" s="50">
        <f t="shared" si="92"/>
        <v>31939.841999999997</v>
      </c>
    </row>
    <row r="75" spans="1:36" ht="26.25">
      <c r="A75" s="48" t="s">
        <v>0</v>
      </c>
      <c r="B75" s="48" t="s">
        <v>144</v>
      </c>
      <c r="C75" s="48" t="s">
        <v>2</v>
      </c>
      <c r="D75" s="48" t="s">
        <v>56</v>
      </c>
      <c r="E75" s="60" t="s">
        <v>66</v>
      </c>
      <c r="F75" s="31">
        <v>7402.3</v>
      </c>
      <c r="G75" s="31"/>
      <c r="H75" s="50">
        <f t="shared" si="6"/>
        <v>7402.3</v>
      </c>
      <c r="I75" s="50"/>
      <c r="J75" s="50">
        <f t="shared" si="7"/>
        <v>7402.3</v>
      </c>
      <c r="K75" s="50"/>
      <c r="L75" s="50">
        <f t="shared" si="8"/>
        <v>7402.3</v>
      </c>
      <c r="M75" s="50" t="e">
        <f>#REF!+M76+M77+M78+M79+M80</f>
        <v>#REF!</v>
      </c>
      <c r="N75" s="50" t="e">
        <f>#REF!+N76+N77+N78+N79+N80</f>
        <v>#REF!</v>
      </c>
      <c r="O75" s="50" t="e">
        <f>#REF!+O76+O77+O78+O79+O80</f>
        <v>#REF!</v>
      </c>
      <c r="P75" s="51" t="e">
        <f>#REF!+P76+P77+P78+P79+P80</f>
        <v>#REF!</v>
      </c>
      <c r="Q75" s="50" t="e">
        <f>#REF!+Q76+Q77+Q78+Q79+Q80</f>
        <v>#REF!</v>
      </c>
      <c r="R75" s="50" t="e">
        <f>#REF!+R76+R77+R78+R79+R80</f>
        <v>#REF!</v>
      </c>
      <c r="S75" s="50"/>
      <c r="T75" s="50" t="e">
        <f>#REF!+T76+T77+T78+T79+T80</f>
        <v>#REF!</v>
      </c>
      <c r="U75" s="50" t="e">
        <f>#REF!+U76+U77+U78+U79+U80</f>
        <v>#REF!</v>
      </c>
      <c r="V75" s="50" t="e">
        <f>#REF!+V76+V77+V78+V79+V80</f>
        <v>#REF!</v>
      </c>
      <c r="W75" s="50" t="e">
        <f>#REF!+W76+W77+W78+W80</f>
        <v>#REF!</v>
      </c>
      <c r="X75" s="52">
        <f>X76+X77+X78+X80</f>
        <v>5499</v>
      </c>
      <c r="Y75" s="52">
        <f t="shared" ref="Y75:Z75" si="93">Y76+Y77+Y78+Y80</f>
        <v>0</v>
      </c>
      <c r="Z75" s="52">
        <f t="shared" si="93"/>
        <v>5499</v>
      </c>
      <c r="AA75" s="52">
        <f t="shared" ref="AA75:AB75" si="94">AA76+AA77+AA78+AA80</f>
        <v>0</v>
      </c>
      <c r="AB75" s="52">
        <f t="shared" si="94"/>
        <v>5499</v>
      </c>
      <c r="AC75" s="52">
        <f t="shared" ref="AC75:AD75" si="95">AC76+AC77+AC78+AC80</f>
        <v>0</v>
      </c>
      <c r="AD75" s="52">
        <f t="shared" si="95"/>
        <v>5499</v>
      </c>
      <c r="AE75" s="52">
        <f t="shared" ref="AE75:AF75" si="96">AE76+AE77+AE78+AE80</f>
        <v>0</v>
      </c>
      <c r="AF75" s="52">
        <f t="shared" si="96"/>
        <v>5499</v>
      </c>
      <c r="AG75" s="52">
        <f t="shared" ref="AG75:AH75" si="97">AG76+AG77+AG78+AG80</f>
        <v>0</v>
      </c>
      <c r="AH75" s="52">
        <f t="shared" si="97"/>
        <v>5499</v>
      </c>
      <c r="AI75" s="52">
        <f t="shared" ref="AI75:AJ75" si="98">AI76+AI77+AI78+AI80</f>
        <v>87.5</v>
      </c>
      <c r="AJ75" s="50">
        <f t="shared" si="98"/>
        <v>5586.5</v>
      </c>
    </row>
    <row r="76" spans="1:36" ht="26.25">
      <c r="A76" s="53" t="s">
        <v>34</v>
      </c>
      <c r="B76" s="53" t="s">
        <v>145</v>
      </c>
      <c r="C76" s="53" t="s">
        <v>2</v>
      </c>
      <c r="D76" s="53" t="s">
        <v>56</v>
      </c>
      <c r="E76" s="35" t="s">
        <v>67</v>
      </c>
      <c r="F76" s="36">
        <v>1320</v>
      </c>
      <c r="G76" s="36"/>
      <c r="H76" s="55">
        <f t="shared" si="6"/>
        <v>1320</v>
      </c>
      <c r="I76" s="55">
        <v>2747</v>
      </c>
      <c r="J76" s="55">
        <f t="shared" si="7"/>
        <v>4067</v>
      </c>
      <c r="K76" s="55"/>
      <c r="L76" s="55">
        <f t="shared" si="8"/>
        <v>4067</v>
      </c>
      <c r="M76" s="55">
        <v>-2747</v>
      </c>
      <c r="N76" s="55">
        <f>L76+M76</f>
        <v>1320</v>
      </c>
      <c r="O76" s="55"/>
      <c r="P76" s="56">
        <f t="shared" si="10"/>
        <v>1320</v>
      </c>
      <c r="Q76" s="55"/>
      <c r="R76" s="55">
        <f t="shared" si="66"/>
        <v>1320</v>
      </c>
      <c r="S76" s="55"/>
      <c r="T76" s="56">
        <f t="shared" ref="T76:T109" si="99">R76+S76</f>
        <v>1320</v>
      </c>
      <c r="U76" s="55">
        <v>92.7</v>
      </c>
      <c r="V76" s="55">
        <v>1550.3</v>
      </c>
      <c r="W76" s="55"/>
      <c r="X76" s="57">
        <v>1972</v>
      </c>
      <c r="Y76" s="38"/>
      <c r="Z76" s="38">
        <f>X76+Y76</f>
        <v>1972</v>
      </c>
      <c r="AA76" s="38"/>
      <c r="AB76" s="38">
        <f>Z76+AA76</f>
        <v>1972</v>
      </c>
      <c r="AC76" s="38"/>
      <c r="AD76" s="38">
        <f>AB76+AC76</f>
        <v>1972</v>
      </c>
      <c r="AE76" s="38"/>
      <c r="AF76" s="38">
        <f>AD76+AE76</f>
        <v>1972</v>
      </c>
      <c r="AG76" s="38"/>
      <c r="AH76" s="38">
        <f>AF76+AG76</f>
        <v>1972</v>
      </c>
      <c r="AI76" s="38"/>
      <c r="AJ76" s="74">
        <f>AH76+AI76</f>
        <v>1972</v>
      </c>
    </row>
    <row r="77" spans="1:36" ht="26.25">
      <c r="A77" s="53" t="s">
        <v>61</v>
      </c>
      <c r="B77" s="53" t="s">
        <v>145</v>
      </c>
      <c r="C77" s="53" t="s">
        <v>2</v>
      </c>
      <c r="D77" s="53" t="s">
        <v>56</v>
      </c>
      <c r="E77" s="35" t="s">
        <v>67</v>
      </c>
      <c r="F77" s="36">
        <v>349</v>
      </c>
      <c r="G77" s="36"/>
      <c r="H77" s="55">
        <f t="shared" si="6"/>
        <v>349</v>
      </c>
      <c r="I77" s="55"/>
      <c r="J77" s="55">
        <f t="shared" si="7"/>
        <v>349</v>
      </c>
      <c r="K77" s="55"/>
      <c r="L77" s="55">
        <f t="shared" si="8"/>
        <v>349</v>
      </c>
      <c r="M77" s="55"/>
      <c r="N77" s="55">
        <f t="shared" ref="N77:N88" si="100">L77+M77</f>
        <v>349</v>
      </c>
      <c r="O77" s="55"/>
      <c r="P77" s="56">
        <f t="shared" ref="P77:P109" si="101">N77+O77</f>
        <v>349</v>
      </c>
      <c r="Q77" s="55"/>
      <c r="R77" s="55">
        <f t="shared" si="66"/>
        <v>349</v>
      </c>
      <c r="S77" s="55"/>
      <c r="T77" s="56">
        <f t="shared" si="99"/>
        <v>349</v>
      </c>
      <c r="U77" s="55">
        <v>13.4</v>
      </c>
      <c r="V77" s="55">
        <v>471</v>
      </c>
      <c r="W77" s="55"/>
      <c r="X77" s="57">
        <v>375</v>
      </c>
      <c r="Y77" s="38"/>
      <c r="Z77" s="38">
        <f t="shared" ref="Z77:Z80" si="102">X77+Y77</f>
        <v>375</v>
      </c>
      <c r="AA77" s="38"/>
      <c r="AB77" s="38">
        <f t="shared" ref="AB77:AB80" si="103">Z77+AA77</f>
        <v>375</v>
      </c>
      <c r="AC77" s="38"/>
      <c r="AD77" s="38">
        <f t="shared" ref="AD77:AF80" si="104">AB77+AC77</f>
        <v>375</v>
      </c>
      <c r="AE77" s="38"/>
      <c r="AF77" s="38">
        <f t="shared" si="104"/>
        <v>375</v>
      </c>
      <c r="AG77" s="38"/>
      <c r="AH77" s="38">
        <f t="shared" ref="AH77:AH80" si="105">AF77+AG77</f>
        <v>375</v>
      </c>
      <c r="AI77" s="38"/>
      <c r="AJ77" s="74">
        <f t="shared" ref="AJ77:AJ80" si="106">AH77+AI77</f>
        <v>375</v>
      </c>
    </row>
    <row r="78" spans="1:36" ht="26.25">
      <c r="A78" s="53" t="s">
        <v>55</v>
      </c>
      <c r="B78" s="53" t="s">
        <v>145</v>
      </c>
      <c r="C78" s="53" t="s">
        <v>2</v>
      </c>
      <c r="D78" s="53" t="s">
        <v>56</v>
      </c>
      <c r="E78" s="35" t="s">
        <v>67</v>
      </c>
      <c r="F78" s="36">
        <v>915.7</v>
      </c>
      <c r="G78" s="36"/>
      <c r="H78" s="55">
        <f t="shared" si="6"/>
        <v>915.7</v>
      </c>
      <c r="I78" s="55"/>
      <c r="J78" s="55">
        <f t="shared" si="7"/>
        <v>915.7</v>
      </c>
      <c r="K78" s="55"/>
      <c r="L78" s="55">
        <f t="shared" si="8"/>
        <v>915.7</v>
      </c>
      <c r="M78" s="55"/>
      <c r="N78" s="55">
        <f t="shared" si="100"/>
        <v>915.7</v>
      </c>
      <c r="O78" s="55"/>
      <c r="P78" s="56">
        <f t="shared" si="101"/>
        <v>915.7</v>
      </c>
      <c r="Q78" s="55"/>
      <c r="R78" s="55">
        <f t="shared" si="66"/>
        <v>915.7</v>
      </c>
      <c r="S78" s="55"/>
      <c r="T78" s="56">
        <f t="shared" si="99"/>
        <v>915.7</v>
      </c>
      <c r="U78" s="55"/>
      <c r="V78" s="55">
        <v>1112.4000000000001</v>
      </c>
      <c r="W78" s="55"/>
      <c r="X78" s="57">
        <v>1111.5999999999999</v>
      </c>
      <c r="Y78" s="38"/>
      <c r="Z78" s="38">
        <f t="shared" si="102"/>
        <v>1111.5999999999999</v>
      </c>
      <c r="AA78" s="38"/>
      <c r="AB78" s="38">
        <f t="shared" si="103"/>
        <v>1111.5999999999999</v>
      </c>
      <c r="AC78" s="38"/>
      <c r="AD78" s="38">
        <f t="shared" si="104"/>
        <v>1111.5999999999999</v>
      </c>
      <c r="AE78" s="38"/>
      <c r="AF78" s="38">
        <f t="shared" si="104"/>
        <v>1111.5999999999999</v>
      </c>
      <c r="AG78" s="38"/>
      <c r="AH78" s="38">
        <f t="shared" si="105"/>
        <v>1111.5999999999999</v>
      </c>
      <c r="AI78" s="38"/>
      <c r="AJ78" s="74">
        <f t="shared" si="106"/>
        <v>1111.5999999999999</v>
      </c>
    </row>
    <row r="79" spans="1:36" ht="26.25">
      <c r="A79" s="53" t="s">
        <v>62</v>
      </c>
      <c r="B79" s="53" t="s">
        <v>145</v>
      </c>
      <c r="C79" s="53" t="s">
        <v>2</v>
      </c>
      <c r="D79" s="53" t="s">
        <v>56</v>
      </c>
      <c r="E79" s="35" t="s">
        <v>67</v>
      </c>
      <c r="F79" s="36">
        <v>3183</v>
      </c>
      <c r="G79" s="36"/>
      <c r="H79" s="55">
        <f t="shared" si="6"/>
        <v>3183</v>
      </c>
      <c r="I79" s="55"/>
      <c r="J79" s="55">
        <f t="shared" si="7"/>
        <v>3183</v>
      </c>
      <c r="K79" s="55"/>
      <c r="L79" s="55">
        <f t="shared" ref="L79:L110" si="107">J79+K79</f>
        <v>3183</v>
      </c>
      <c r="M79" s="55"/>
      <c r="N79" s="55">
        <f t="shared" si="100"/>
        <v>3183</v>
      </c>
      <c r="O79" s="55"/>
      <c r="P79" s="56">
        <f t="shared" si="101"/>
        <v>3183</v>
      </c>
      <c r="Q79" s="55"/>
      <c r="R79" s="55">
        <f t="shared" si="66"/>
        <v>3183</v>
      </c>
      <c r="S79" s="55"/>
      <c r="T79" s="56">
        <f t="shared" si="99"/>
        <v>3183</v>
      </c>
      <c r="U79" s="55">
        <v>637.4</v>
      </c>
      <c r="V79" s="55"/>
      <c r="W79" s="55"/>
      <c r="X79" s="57"/>
      <c r="Y79" s="38"/>
      <c r="Z79" s="38">
        <f t="shared" si="102"/>
        <v>0</v>
      </c>
      <c r="AA79" s="38"/>
      <c r="AB79" s="38">
        <f t="shared" si="103"/>
        <v>0</v>
      </c>
      <c r="AC79" s="38"/>
      <c r="AD79" s="38">
        <f t="shared" si="104"/>
        <v>0</v>
      </c>
      <c r="AE79" s="38"/>
      <c r="AF79" s="38">
        <f t="shared" si="104"/>
        <v>0</v>
      </c>
      <c r="AG79" s="38"/>
      <c r="AH79" s="38">
        <f t="shared" si="105"/>
        <v>0</v>
      </c>
      <c r="AI79" s="38"/>
      <c r="AJ79" s="74">
        <f t="shared" si="106"/>
        <v>0</v>
      </c>
    </row>
    <row r="80" spans="1:36" ht="26.25">
      <c r="A80" s="53" t="s">
        <v>26</v>
      </c>
      <c r="B80" s="53" t="s">
        <v>145</v>
      </c>
      <c r="C80" s="53" t="s">
        <v>2</v>
      </c>
      <c r="D80" s="53" t="s">
        <v>56</v>
      </c>
      <c r="E80" s="35" t="s">
        <v>67</v>
      </c>
      <c r="F80" s="36">
        <v>827.6</v>
      </c>
      <c r="G80" s="36"/>
      <c r="H80" s="55">
        <f t="shared" si="6"/>
        <v>827.6</v>
      </c>
      <c r="I80" s="55"/>
      <c r="J80" s="55">
        <f t="shared" si="7"/>
        <v>827.6</v>
      </c>
      <c r="K80" s="55"/>
      <c r="L80" s="55">
        <f t="shared" si="107"/>
        <v>827.6</v>
      </c>
      <c r="M80" s="55"/>
      <c r="N80" s="55">
        <f t="shared" si="100"/>
        <v>827.6</v>
      </c>
      <c r="O80" s="55"/>
      <c r="P80" s="56">
        <f t="shared" si="101"/>
        <v>827.6</v>
      </c>
      <c r="Q80" s="55"/>
      <c r="R80" s="55">
        <f t="shared" si="66"/>
        <v>827.6</v>
      </c>
      <c r="S80" s="55"/>
      <c r="T80" s="56">
        <f t="shared" si="99"/>
        <v>827.6</v>
      </c>
      <c r="U80" s="55">
        <v>8.6999999999999993</v>
      </c>
      <c r="V80" s="55">
        <v>4781.6000000000004</v>
      </c>
      <c r="W80" s="55">
        <v>-903</v>
      </c>
      <c r="X80" s="57">
        <v>2040.4</v>
      </c>
      <c r="Y80" s="38"/>
      <c r="Z80" s="38">
        <f t="shared" si="102"/>
        <v>2040.4</v>
      </c>
      <c r="AA80" s="38"/>
      <c r="AB80" s="38">
        <f t="shared" si="103"/>
        <v>2040.4</v>
      </c>
      <c r="AC80" s="38"/>
      <c r="AD80" s="38">
        <f t="shared" si="104"/>
        <v>2040.4</v>
      </c>
      <c r="AE80" s="38"/>
      <c r="AF80" s="38">
        <f t="shared" si="104"/>
        <v>2040.4</v>
      </c>
      <c r="AG80" s="38"/>
      <c r="AH80" s="38">
        <f t="shared" si="105"/>
        <v>2040.4</v>
      </c>
      <c r="AI80" s="38">
        <v>87.5</v>
      </c>
      <c r="AJ80" s="74">
        <f t="shared" si="106"/>
        <v>2127.9</v>
      </c>
    </row>
    <row r="81" spans="1:36" ht="26.25">
      <c r="A81" s="48" t="s">
        <v>0</v>
      </c>
      <c r="B81" s="48" t="s">
        <v>146</v>
      </c>
      <c r="C81" s="48" t="s">
        <v>2</v>
      </c>
      <c r="D81" s="48" t="s">
        <v>56</v>
      </c>
      <c r="E81" s="60" t="s">
        <v>117</v>
      </c>
      <c r="F81" s="31">
        <v>2017</v>
      </c>
      <c r="G81" s="31"/>
      <c r="H81" s="50">
        <f t="shared" si="6"/>
        <v>2017</v>
      </c>
      <c r="I81" s="50">
        <v>-2017</v>
      </c>
      <c r="J81" s="55">
        <f t="shared" si="7"/>
        <v>0</v>
      </c>
      <c r="K81" s="55"/>
      <c r="L81" s="50">
        <f t="shared" si="107"/>
        <v>0</v>
      </c>
      <c r="M81" s="50">
        <v>2017</v>
      </c>
      <c r="N81" s="50">
        <f t="shared" si="100"/>
        <v>2017</v>
      </c>
      <c r="O81" s="50"/>
      <c r="P81" s="51">
        <f t="shared" si="101"/>
        <v>2017</v>
      </c>
      <c r="Q81" s="50"/>
      <c r="R81" s="50">
        <f t="shared" si="66"/>
        <v>2017</v>
      </c>
      <c r="S81" s="50"/>
      <c r="T81" s="51">
        <f t="shared" si="99"/>
        <v>2017</v>
      </c>
      <c r="U81" s="50">
        <v>362</v>
      </c>
      <c r="V81" s="50">
        <v>1320</v>
      </c>
      <c r="W81" s="50"/>
      <c r="X81" s="52">
        <f>X82</f>
        <v>3077</v>
      </c>
      <c r="Y81" s="52">
        <f t="shared" ref="Y81:AJ81" si="108">Y82</f>
        <v>0</v>
      </c>
      <c r="Z81" s="52">
        <f t="shared" si="108"/>
        <v>3077</v>
      </c>
      <c r="AA81" s="52">
        <f t="shared" si="108"/>
        <v>0</v>
      </c>
      <c r="AB81" s="52">
        <f t="shared" si="108"/>
        <v>3077</v>
      </c>
      <c r="AC81" s="52">
        <f t="shared" si="108"/>
        <v>0</v>
      </c>
      <c r="AD81" s="52">
        <f t="shared" si="108"/>
        <v>3077</v>
      </c>
      <c r="AE81" s="52">
        <f t="shared" si="108"/>
        <v>0</v>
      </c>
      <c r="AF81" s="52">
        <f t="shared" si="108"/>
        <v>3077</v>
      </c>
      <c r="AG81" s="52">
        <f t="shared" si="108"/>
        <v>0</v>
      </c>
      <c r="AH81" s="52">
        <f t="shared" si="108"/>
        <v>3077</v>
      </c>
      <c r="AI81" s="52">
        <f t="shared" si="108"/>
        <v>0</v>
      </c>
      <c r="AJ81" s="50">
        <f t="shared" si="108"/>
        <v>3077</v>
      </c>
    </row>
    <row r="82" spans="1:36" ht="39">
      <c r="A82" s="53" t="s">
        <v>34</v>
      </c>
      <c r="B82" s="53" t="s">
        <v>147</v>
      </c>
      <c r="C82" s="53" t="s">
        <v>2</v>
      </c>
      <c r="D82" s="53" t="s">
        <v>56</v>
      </c>
      <c r="E82" s="35" t="s">
        <v>118</v>
      </c>
      <c r="F82" s="36">
        <v>2017</v>
      </c>
      <c r="G82" s="36"/>
      <c r="H82" s="55">
        <f t="shared" si="6"/>
        <v>2017</v>
      </c>
      <c r="I82" s="55">
        <v>-2017</v>
      </c>
      <c r="J82" s="55">
        <f t="shared" si="7"/>
        <v>0</v>
      </c>
      <c r="K82" s="55"/>
      <c r="L82" s="55">
        <f t="shared" si="107"/>
        <v>0</v>
      </c>
      <c r="M82" s="55">
        <v>2017</v>
      </c>
      <c r="N82" s="55">
        <f t="shared" si="100"/>
        <v>2017</v>
      </c>
      <c r="O82" s="55"/>
      <c r="P82" s="56">
        <f t="shared" si="101"/>
        <v>2017</v>
      </c>
      <c r="Q82" s="55"/>
      <c r="R82" s="55">
        <f t="shared" si="66"/>
        <v>2017</v>
      </c>
      <c r="S82" s="55"/>
      <c r="T82" s="56">
        <f t="shared" si="99"/>
        <v>2017</v>
      </c>
      <c r="U82" s="55">
        <v>362</v>
      </c>
      <c r="V82" s="55">
        <v>1320</v>
      </c>
      <c r="W82" s="55"/>
      <c r="X82" s="57">
        <v>3077</v>
      </c>
      <c r="Y82" s="38"/>
      <c r="Z82" s="38">
        <f>X82+Y82</f>
        <v>3077</v>
      </c>
      <c r="AA82" s="38"/>
      <c r="AB82" s="38">
        <f>Z82+AA82</f>
        <v>3077</v>
      </c>
      <c r="AC82" s="38"/>
      <c r="AD82" s="38">
        <f>AB82+AC82</f>
        <v>3077</v>
      </c>
      <c r="AE82" s="38"/>
      <c r="AF82" s="38">
        <f>AD82+AE82</f>
        <v>3077</v>
      </c>
      <c r="AG82" s="38"/>
      <c r="AH82" s="38">
        <f>AF82+AG82</f>
        <v>3077</v>
      </c>
      <c r="AI82" s="38"/>
      <c r="AJ82" s="74">
        <f>AH82+AI82</f>
        <v>3077</v>
      </c>
    </row>
    <row r="83" spans="1:36" ht="51.75">
      <c r="A83" s="48" t="s">
        <v>0</v>
      </c>
      <c r="B83" s="48" t="s">
        <v>148</v>
      </c>
      <c r="C83" s="48" t="s">
        <v>2</v>
      </c>
      <c r="D83" s="48" t="s">
        <v>56</v>
      </c>
      <c r="E83" s="30" t="s">
        <v>119</v>
      </c>
      <c r="F83" s="31">
        <v>730</v>
      </c>
      <c r="G83" s="31"/>
      <c r="H83" s="50">
        <f t="shared" si="6"/>
        <v>730</v>
      </c>
      <c r="I83" s="50">
        <v>-730</v>
      </c>
      <c r="J83" s="55">
        <f t="shared" si="7"/>
        <v>0</v>
      </c>
      <c r="K83" s="55"/>
      <c r="L83" s="50">
        <f t="shared" si="107"/>
        <v>0</v>
      </c>
      <c r="M83" s="50">
        <v>730</v>
      </c>
      <c r="N83" s="50">
        <f t="shared" si="100"/>
        <v>730</v>
      </c>
      <c r="O83" s="50"/>
      <c r="P83" s="51">
        <f t="shared" si="101"/>
        <v>730</v>
      </c>
      <c r="Q83" s="50"/>
      <c r="R83" s="50">
        <f t="shared" si="66"/>
        <v>730</v>
      </c>
      <c r="S83" s="50"/>
      <c r="T83" s="51">
        <f t="shared" si="99"/>
        <v>730</v>
      </c>
      <c r="U83" s="50">
        <v>103.6</v>
      </c>
      <c r="V83" s="50">
        <v>697.2</v>
      </c>
      <c r="W83" s="50"/>
      <c r="X83" s="52">
        <f>X84</f>
        <v>660.8</v>
      </c>
      <c r="Y83" s="52">
        <f t="shared" ref="Y83:AJ83" si="109">Y84</f>
        <v>0</v>
      </c>
      <c r="Z83" s="52">
        <f t="shared" si="109"/>
        <v>660.8</v>
      </c>
      <c r="AA83" s="52">
        <f t="shared" si="109"/>
        <v>0</v>
      </c>
      <c r="AB83" s="52">
        <f t="shared" si="109"/>
        <v>660.8</v>
      </c>
      <c r="AC83" s="52">
        <f t="shared" si="109"/>
        <v>0</v>
      </c>
      <c r="AD83" s="52">
        <f t="shared" si="109"/>
        <v>660.8</v>
      </c>
      <c r="AE83" s="52">
        <f t="shared" si="109"/>
        <v>0</v>
      </c>
      <c r="AF83" s="52">
        <f t="shared" si="109"/>
        <v>660.8</v>
      </c>
      <c r="AG83" s="52">
        <f t="shared" si="109"/>
        <v>0</v>
      </c>
      <c r="AH83" s="52">
        <f t="shared" si="109"/>
        <v>660.8</v>
      </c>
      <c r="AI83" s="52">
        <f t="shared" si="109"/>
        <v>0</v>
      </c>
      <c r="AJ83" s="50">
        <f t="shared" si="109"/>
        <v>660.8</v>
      </c>
    </row>
    <row r="84" spans="1:36" ht="51.75">
      <c r="A84" s="53" t="s">
        <v>34</v>
      </c>
      <c r="B84" s="53" t="s">
        <v>149</v>
      </c>
      <c r="C84" s="53" t="s">
        <v>2</v>
      </c>
      <c r="D84" s="53" t="s">
        <v>56</v>
      </c>
      <c r="E84" s="35" t="s">
        <v>120</v>
      </c>
      <c r="F84" s="36">
        <v>730</v>
      </c>
      <c r="G84" s="36"/>
      <c r="H84" s="55">
        <f t="shared" si="6"/>
        <v>730</v>
      </c>
      <c r="I84" s="55">
        <v>-730</v>
      </c>
      <c r="J84" s="55">
        <f t="shared" si="7"/>
        <v>0</v>
      </c>
      <c r="K84" s="55"/>
      <c r="L84" s="55">
        <f t="shared" si="107"/>
        <v>0</v>
      </c>
      <c r="M84" s="55">
        <v>730</v>
      </c>
      <c r="N84" s="55">
        <f t="shared" si="100"/>
        <v>730</v>
      </c>
      <c r="O84" s="55"/>
      <c r="P84" s="56">
        <f t="shared" si="101"/>
        <v>730</v>
      </c>
      <c r="Q84" s="55"/>
      <c r="R84" s="55">
        <f t="shared" si="66"/>
        <v>730</v>
      </c>
      <c r="S84" s="55"/>
      <c r="T84" s="56">
        <f t="shared" si="99"/>
        <v>730</v>
      </c>
      <c r="U84" s="55">
        <v>103.6</v>
      </c>
      <c r="V84" s="55">
        <v>697.2</v>
      </c>
      <c r="W84" s="55"/>
      <c r="X84" s="57">
        <v>660.8</v>
      </c>
      <c r="Y84" s="38"/>
      <c r="Z84" s="38">
        <f>X84+Y84</f>
        <v>660.8</v>
      </c>
      <c r="AA84" s="38"/>
      <c r="AB84" s="38">
        <f>Z84+AA84</f>
        <v>660.8</v>
      </c>
      <c r="AC84" s="38"/>
      <c r="AD84" s="38">
        <f>AB84+AC84</f>
        <v>660.8</v>
      </c>
      <c r="AE84" s="38"/>
      <c r="AF84" s="38">
        <f>AD84+AE84</f>
        <v>660.8</v>
      </c>
      <c r="AG84" s="38"/>
      <c r="AH84" s="38">
        <f>AF84+AG84</f>
        <v>660.8</v>
      </c>
      <c r="AI84" s="38"/>
      <c r="AJ84" s="74">
        <f>AH84+AI84</f>
        <v>660.8</v>
      </c>
    </row>
    <row r="85" spans="1:36" ht="39">
      <c r="A85" s="48" t="s">
        <v>0</v>
      </c>
      <c r="B85" s="48" t="s">
        <v>150</v>
      </c>
      <c r="C85" s="48" t="s">
        <v>2</v>
      </c>
      <c r="D85" s="48" t="s">
        <v>56</v>
      </c>
      <c r="E85" s="30" t="s">
        <v>115</v>
      </c>
      <c r="F85" s="31">
        <v>7369</v>
      </c>
      <c r="G85" s="31"/>
      <c r="H85" s="50">
        <f t="shared" ref="H85:H110" si="110">F85+G85</f>
        <v>7369</v>
      </c>
      <c r="I85" s="50"/>
      <c r="J85" s="50">
        <f t="shared" ref="J85:J109" si="111">H85+I85</f>
        <v>7369</v>
      </c>
      <c r="K85" s="50"/>
      <c r="L85" s="50">
        <f t="shared" si="107"/>
        <v>7369</v>
      </c>
      <c r="M85" s="50"/>
      <c r="N85" s="50">
        <f t="shared" si="100"/>
        <v>7369</v>
      </c>
      <c r="O85" s="50"/>
      <c r="P85" s="51">
        <f t="shared" si="101"/>
        <v>7369</v>
      </c>
      <c r="Q85" s="50">
        <v>1491.9</v>
      </c>
      <c r="R85" s="50">
        <f t="shared" si="66"/>
        <v>8860.9</v>
      </c>
      <c r="S85" s="50"/>
      <c r="T85" s="51">
        <f t="shared" si="99"/>
        <v>8860.9</v>
      </c>
      <c r="U85" s="50"/>
      <c r="V85" s="50">
        <v>654.6</v>
      </c>
      <c r="W85" s="50"/>
      <c r="X85" s="52">
        <f>X86</f>
        <v>1254.2</v>
      </c>
      <c r="Y85" s="52">
        <f t="shared" ref="Y85:AJ85" si="112">Y86</f>
        <v>0</v>
      </c>
      <c r="Z85" s="52">
        <f t="shared" si="112"/>
        <v>1254.2</v>
      </c>
      <c r="AA85" s="52">
        <f t="shared" si="112"/>
        <v>0</v>
      </c>
      <c r="AB85" s="52">
        <f t="shared" si="112"/>
        <v>1254.2</v>
      </c>
      <c r="AC85" s="52">
        <f t="shared" si="112"/>
        <v>-627.1</v>
      </c>
      <c r="AD85" s="52">
        <f t="shared" si="112"/>
        <v>627.1</v>
      </c>
      <c r="AE85" s="52">
        <f t="shared" si="112"/>
        <v>0</v>
      </c>
      <c r="AF85" s="52">
        <f t="shared" si="112"/>
        <v>627.1</v>
      </c>
      <c r="AG85" s="52">
        <f t="shared" si="112"/>
        <v>0</v>
      </c>
      <c r="AH85" s="52">
        <f t="shared" si="112"/>
        <v>627.1</v>
      </c>
      <c r="AI85" s="52">
        <f t="shared" si="112"/>
        <v>0</v>
      </c>
      <c r="AJ85" s="50">
        <f t="shared" si="112"/>
        <v>627.1</v>
      </c>
    </row>
    <row r="86" spans="1:36" ht="39">
      <c r="A86" s="53" t="s">
        <v>26</v>
      </c>
      <c r="B86" s="53" t="s">
        <v>151</v>
      </c>
      <c r="C86" s="53" t="s">
        <v>2</v>
      </c>
      <c r="D86" s="53" t="s">
        <v>56</v>
      </c>
      <c r="E86" s="35" t="s">
        <v>116</v>
      </c>
      <c r="F86" s="36">
        <v>7369</v>
      </c>
      <c r="G86" s="36"/>
      <c r="H86" s="55">
        <f t="shared" si="110"/>
        <v>7369</v>
      </c>
      <c r="I86" s="55"/>
      <c r="J86" s="55">
        <f t="shared" si="111"/>
        <v>7369</v>
      </c>
      <c r="K86" s="55"/>
      <c r="L86" s="55">
        <f t="shared" si="107"/>
        <v>7369</v>
      </c>
      <c r="M86" s="55"/>
      <c r="N86" s="55">
        <f t="shared" si="100"/>
        <v>7369</v>
      </c>
      <c r="O86" s="55"/>
      <c r="P86" s="56">
        <f t="shared" si="101"/>
        <v>7369</v>
      </c>
      <c r="Q86" s="55">
        <v>1491.9</v>
      </c>
      <c r="R86" s="55">
        <f t="shared" si="66"/>
        <v>8860.9</v>
      </c>
      <c r="S86" s="55"/>
      <c r="T86" s="56">
        <f t="shared" si="99"/>
        <v>8860.9</v>
      </c>
      <c r="U86" s="55"/>
      <c r="V86" s="55">
        <v>654.6</v>
      </c>
      <c r="W86" s="55"/>
      <c r="X86" s="57">
        <v>1254.2</v>
      </c>
      <c r="Y86" s="38"/>
      <c r="Z86" s="38">
        <f>X86+Y86</f>
        <v>1254.2</v>
      </c>
      <c r="AA86" s="38"/>
      <c r="AB86" s="38">
        <f>Z86+AA86</f>
        <v>1254.2</v>
      </c>
      <c r="AC86" s="38">
        <v>-627.1</v>
      </c>
      <c r="AD86" s="38">
        <f>AB86+AC86</f>
        <v>627.1</v>
      </c>
      <c r="AE86" s="38"/>
      <c r="AF86" s="38">
        <f>AD86+AE86</f>
        <v>627.1</v>
      </c>
      <c r="AG86" s="38"/>
      <c r="AH86" s="38">
        <f>AF86+AG86</f>
        <v>627.1</v>
      </c>
      <c r="AI86" s="38"/>
      <c r="AJ86" s="74">
        <f>AH86+AI86</f>
        <v>627.1</v>
      </c>
    </row>
    <row r="87" spans="1:36" ht="26.25">
      <c r="A87" s="29" t="s">
        <v>0</v>
      </c>
      <c r="B87" s="29" t="s">
        <v>142</v>
      </c>
      <c r="C87" s="29" t="s">
        <v>2</v>
      </c>
      <c r="D87" s="29" t="s">
        <v>56</v>
      </c>
      <c r="E87" s="30" t="s">
        <v>64</v>
      </c>
      <c r="F87" s="31">
        <v>359.5</v>
      </c>
      <c r="G87" s="31"/>
      <c r="H87" s="31">
        <f t="shared" si="110"/>
        <v>359.5</v>
      </c>
      <c r="I87" s="31"/>
      <c r="J87" s="31">
        <f t="shared" si="111"/>
        <v>359.5</v>
      </c>
      <c r="K87" s="31"/>
      <c r="L87" s="31">
        <f t="shared" si="107"/>
        <v>359.5</v>
      </c>
      <c r="M87" s="31"/>
      <c r="N87" s="36">
        <f t="shared" si="100"/>
        <v>359.5</v>
      </c>
      <c r="O87" s="36"/>
      <c r="P87" s="39">
        <f t="shared" si="101"/>
        <v>359.5</v>
      </c>
      <c r="Q87" s="36">
        <v>-35.9</v>
      </c>
      <c r="R87" s="36">
        <f t="shared" ref="R87:R88" si="113">P87+Q87</f>
        <v>323.60000000000002</v>
      </c>
      <c r="S87" s="36"/>
      <c r="T87" s="32">
        <f t="shared" si="99"/>
        <v>323.60000000000002</v>
      </c>
      <c r="U87" s="31"/>
      <c r="V87" s="31">
        <v>366</v>
      </c>
      <c r="W87" s="31">
        <v>3.3</v>
      </c>
      <c r="X87" s="33">
        <f>X88</f>
        <v>406.9</v>
      </c>
      <c r="Y87" s="33">
        <f t="shared" ref="Y87:AJ87" si="114">Y88</f>
        <v>0</v>
      </c>
      <c r="Z87" s="33">
        <f t="shared" si="114"/>
        <v>406.9</v>
      </c>
      <c r="AA87" s="33">
        <f t="shared" si="114"/>
        <v>0</v>
      </c>
      <c r="AB87" s="33">
        <f t="shared" si="114"/>
        <v>406.9</v>
      </c>
      <c r="AC87" s="33">
        <f t="shared" si="114"/>
        <v>0</v>
      </c>
      <c r="AD87" s="33">
        <f t="shared" si="114"/>
        <v>406.9</v>
      </c>
      <c r="AE87" s="33">
        <f t="shared" si="114"/>
        <v>0</v>
      </c>
      <c r="AF87" s="33">
        <f t="shared" si="114"/>
        <v>406.9</v>
      </c>
      <c r="AG87" s="33">
        <f t="shared" si="114"/>
        <v>0</v>
      </c>
      <c r="AH87" s="33">
        <f t="shared" si="114"/>
        <v>406.9</v>
      </c>
      <c r="AI87" s="33">
        <f t="shared" si="114"/>
        <v>0</v>
      </c>
      <c r="AJ87" s="31">
        <f t="shared" si="114"/>
        <v>406.9</v>
      </c>
    </row>
    <row r="88" spans="1:36" ht="26.25">
      <c r="A88" s="34" t="s">
        <v>55</v>
      </c>
      <c r="B88" s="34" t="s">
        <v>143</v>
      </c>
      <c r="C88" s="34" t="s">
        <v>2</v>
      </c>
      <c r="D88" s="34" t="s">
        <v>56</v>
      </c>
      <c r="E88" s="35" t="s">
        <v>65</v>
      </c>
      <c r="F88" s="36">
        <v>359.5</v>
      </c>
      <c r="G88" s="36"/>
      <c r="H88" s="36">
        <f t="shared" si="110"/>
        <v>359.5</v>
      </c>
      <c r="I88" s="36"/>
      <c r="J88" s="36">
        <f t="shared" si="111"/>
        <v>359.5</v>
      </c>
      <c r="K88" s="36"/>
      <c r="L88" s="36">
        <f t="shared" si="107"/>
        <v>359.5</v>
      </c>
      <c r="M88" s="36"/>
      <c r="N88" s="36">
        <f t="shared" si="100"/>
        <v>359.5</v>
      </c>
      <c r="O88" s="36"/>
      <c r="P88" s="39">
        <f t="shared" si="101"/>
        <v>359.5</v>
      </c>
      <c r="Q88" s="36">
        <v>-35.9</v>
      </c>
      <c r="R88" s="36">
        <f t="shared" si="113"/>
        <v>323.60000000000002</v>
      </c>
      <c r="S88" s="36"/>
      <c r="T88" s="39">
        <f t="shared" si="99"/>
        <v>323.60000000000002</v>
      </c>
      <c r="U88" s="36"/>
      <c r="V88" s="36">
        <v>366</v>
      </c>
      <c r="W88" s="36">
        <v>3.3</v>
      </c>
      <c r="X88" s="37">
        <v>406.9</v>
      </c>
      <c r="Y88" s="38"/>
      <c r="Z88" s="38">
        <f>X88+Y88</f>
        <v>406.9</v>
      </c>
      <c r="AA88" s="38"/>
      <c r="AB88" s="38">
        <f>Z88+AA88</f>
        <v>406.9</v>
      </c>
      <c r="AC88" s="38"/>
      <c r="AD88" s="38">
        <f>AB88+AC88</f>
        <v>406.9</v>
      </c>
      <c r="AE88" s="38"/>
      <c r="AF88" s="38">
        <f>AD88+AE88</f>
        <v>406.9</v>
      </c>
      <c r="AG88" s="38"/>
      <c r="AH88" s="38">
        <f>AF88+AG88</f>
        <v>406.9</v>
      </c>
      <c r="AI88" s="38"/>
      <c r="AJ88" s="74">
        <f>AH88+AI88</f>
        <v>406.9</v>
      </c>
    </row>
    <row r="89" spans="1:36" ht="39">
      <c r="A89" s="29" t="s">
        <v>0</v>
      </c>
      <c r="B89" s="29" t="s">
        <v>138</v>
      </c>
      <c r="C89" s="29" t="s">
        <v>2</v>
      </c>
      <c r="D89" s="29" t="s">
        <v>56</v>
      </c>
      <c r="E89" s="30" t="s">
        <v>139</v>
      </c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2"/>
      <c r="Q89" s="31"/>
      <c r="R89" s="31"/>
      <c r="S89" s="31">
        <v>0.4</v>
      </c>
      <c r="T89" s="39">
        <f t="shared" si="99"/>
        <v>0.4</v>
      </c>
      <c r="U89" s="36"/>
      <c r="V89" s="36">
        <v>18.600000000000001</v>
      </c>
      <c r="W89" s="36">
        <v>-5.4</v>
      </c>
      <c r="X89" s="33">
        <f>X90</f>
        <v>6</v>
      </c>
      <c r="Y89" s="33">
        <f t="shared" ref="Y89:AJ89" si="115">Y90</f>
        <v>0</v>
      </c>
      <c r="Z89" s="33">
        <f t="shared" si="115"/>
        <v>6</v>
      </c>
      <c r="AA89" s="33">
        <f t="shared" si="115"/>
        <v>0</v>
      </c>
      <c r="AB89" s="33">
        <f t="shared" si="115"/>
        <v>6</v>
      </c>
      <c r="AC89" s="33">
        <f t="shared" si="115"/>
        <v>0</v>
      </c>
      <c r="AD89" s="33">
        <f t="shared" si="115"/>
        <v>6</v>
      </c>
      <c r="AE89" s="33">
        <f t="shared" si="115"/>
        <v>0</v>
      </c>
      <c r="AF89" s="33">
        <f t="shared" si="115"/>
        <v>6</v>
      </c>
      <c r="AG89" s="33">
        <f t="shared" si="115"/>
        <v>0</v>
      </c>
      <c r="AH89" s="33">
        <f t="shared" si="115"/>
        <v>6</v>
      </c>
      <c r="AI89" s="33">
        <f t="shared" si="115"/>
        <v>0</v>
      </c>
      <c r="AJ89" s="31">
        <f t="shared" si="115"/>
        <v>6</v>
      </c>
    </row>
    <row r="90" spans="1:36" ht="39">
      <c r="A90" s="34" t="s">
        <v>26</v>
      </c>
      <c r="B90" s="34" t="s">
        <v>141</v>
      </c>
      <c r="C90" s="34" t="s">
        <v>2</v>
      </c>
      <c r="D90" s="34" t="s">
        <v>56</v>
      </c>
      <c r="E90" s="35" t="s">
        <v>140</v>
      </c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9"/>
      <c r="Q90" s="36"/>
      <c r="R90" s="36"/>
      <c r="S90" s="36">
        <v>0.4</v>
      </c>
      <c r="T90" s="39">
        <f t="shared" si="99"/>
        <v>0.4</v>
      </c>
      <c r="U90" s="36"/>
      <c r="V90" s="36">
        <v>18.600000000000001</v>
      </c>
      <c r="W90" s="36">
        <v>-5.4</v>
      </c>
      <c r="X90" s="37">
        <v>6</v>
      </c>
      <c r="Y90" s="38"/>
      <c r="Z90" s="38">
        <f>X90+Y90</f>
        <v>6</v>
      </c>
      <c r="AA90" s="38"/>
      <c r="AB90" s="38">
        <f>Z90+AA90</f>
        <v>6</v>
      </c>
      <c r="AC90" s="38"/>
      <c r="AD90" s="38">
        <f>AB90+AC90</f>
        <v>6</v>
      </c>
      <c r="AE90" s="38"/>
      <c r="AF90" s="38">
        <f>AD90+AE90</f>
        <v>6</v>
      </c>
      <c r="AG90" s="38"/>
      <c r="AH90" s="38">
        <f>AF90+AG90</f>
        <v>6</v>
      </c>
      <c r="AI90" s="38"/>
      <c r="AJ90" s="74">
        <f>AH90+AI90</f>
        <v>6</v>
      </c>
    </row>
    <row r="91" spans="1:36" ht="39">
      <c r="A91" s="29" t="s">
        <v>0</v>
      </c>
      <c r="B91" s="29" t="s">
        <v>154</v>
      </c>
      <c r="C91" s="29" t="s">
        <v>2</v>
      </c>
      <c r="D91" s="29" t="s">
        <v>56</v>
      </c>
      <c r="E91" s="30" t="s">
        <v>155</v>
      </c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2"/>
      <c r="Q91" s="31"/>
      <c r="R91" s="31"/>
      <c r="S91" s="31"/>
      <c r="T91" s="32"/>
      <c r="U91" s="31"/>
      <c r="V91" s="31"/>
      <c r="W91" s="31"/>
      <c r="X91" s="33">
        <f>X92</f>
        <v>3.57</v>
      </c>
      <c r="Y91" s="33">
        <f t="shared" ref="Y91:AJ91" si="116">Y92</f>
        <v>0</v>
      </c>
      <c r="Z91" s="33">
        <f t="shared" si="116"/>
        <v>3.57</v>
      </c>
      <c r="AA91" s="33">
        <f t="shared" si="116"/>
        <v>0</v>
      </c>
      <c r="AB91" s="33">
        <f t="shared" si="116"/>
        <v>3.57</v>
      </c>
      <c r="AC91" s="33">
        <f t="shared" si="116"/>
        <v>-3.57</v>
      </c>
      <c r="AD91" s="33">
        <f t="shared" si="116"/>
        <v>0</v>
      </c>
      <c r="AE91" s="33">
        <f t="shared" si="116"/>
        <v>0</v>
      </c>
      <c r="AF91" s="33">
        <f t="shared" si="116"/>
        <v>0</v>
      </c>
      <c r="AG91" s="33">
        <f t="shared" si="116"/>
        <v>0</v>
      </c>
      <c r="AH91" s="33">
        <f t="shared" si="116"/>
        <v>0</v>
      </c>
      <c r="AI91" s="33">
        <f t="shared" si="116"/>
        <v>0</v>
      </c>
      <c r="AJ91" s="31">
        <f t="shared" si="116"/>
        <v>0</v>
      </c>
    </row>
    <row r="92" spans="1:36" ht="39">
      <c r="A92" s="34" t="s">
        <v>26</v>
      </c>
      <c r="B92" s="34" t="s">
        <v>156</v>
      </c>
      <c r="C92" s="34" t="s">
        <v>2</v>
      </c>
      <c r="D92" s="34" t="s">
        <v>56</v>
      </c>
      <c r="E92" s="35" t="s">
        <v>157</v>
      </c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9"/>
      <c r="Q92" s="36"/>
      <c r="R92" s="36"/>
      <c r="S92" s="36"/>
      <c r="T92" s="39"/>
      <c r="U92" s="36"/>
      <c r="V92" s="36"/>
      <c r="W92" s="36"/>
      <c r="X92" s="37">
        <v>3.57</v>
      </c>
      <c r="Y92" s="38"/>
      <c r="Z92" s="38">
        <f>X92+Y92</f>
        <v>3.57</v>
      </c>
      <c r="AA92" s="38"/>
      <c r="AB92" s="38">
        <f>Z92+AA92</f>
        <v>3.57</v>
      </c>
      <c r="AC92" s="38">
        <v>-3.57</v>
      </c>
      <c r="AD92" s="38">
        <f>AB92+AC92</f>
        <v>0</v>
      </c>
      <c r="AE92" s="38"/>
      <c r="AF92" s="38">
        <f>AD92+AE92</f>
        <v>0</v>
      </c>
      <c r="AG92" s="38"/>
      <c r="AH92" s="38">
        <f>AF92+AG92</f>
        <v>0</v>
      </c>
      <c r="AI92" s="38"/>
      <c r="AJ92" s="74">
        <f>AH92+AI92</f>
        <v>0</v>
      </c>
    </row>
    <row r="93" spans="1:36" ht="39">
      <c r="A93" s="29" t="s">
        <v>0</v>
      </c>
      <c r="B93" s="29" t="s">
        <v>158</v>
      </c>
      <c r="C93" s="29" t="s">
        <v>2</v>
      </c>
      <c r="D93" s="29" t="s">
        <v>56</v>
      </c>
      <c r="E93" s="30" t="s">
        <v>161</v>
      </c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2"/>
      <c r="Q93" s="31"/>
      <c r="R93" s="31"/>
      <c r="S93" s="31"/>
      <c r="T93" s="32"/>
      <c r="U93" s="31"/>
      <c r="V93" s="31"/>
      <c r="W93" s="31"/>
      <c r="X93" s="33">
        <f>X94</f>
        <v>2923.73</v>
      </c>
      <c r="Y93" s="33">
        <f t="shared" ref="Y93:AJ93" si="117">Y94</f>
        <v>0</v>
      </c>
      <c r="Z93" s="33">
        <f t="shared" si="117"/>
        <v>2923.73</v>
      </c>
      <c r="AA93" s="33">
        <f t="shared" si="117"/>
        <v>0</v>
      </c>
      <c r="AB93" s="33">
        <f t="shared" si="117"/>
        <v>2923.73</v>
      </c>
      <c r="AC93" s="33">
        <f t="shared" si="117"/>
        <v>0</v>
      </c>
      <c r="AD93" s="33">
        <f t="shared" si="117"/>
        <v>2923.73</v>
      </c>
      <c r="AE93" s="33">
        <f t="shared" si="117"/>
        <v>0</v>
      </c>
      <c r="AF93" s="33">
        <f t="shared" si="117"/>
        <v>2923.73</v>
      </c>
      <c r="AG93" s="33">
        <f t="shared" si="117"/>
        <v>0</v>
      </c>
      <c r="AH93" s="33">
        <f t="shared" si="117"/>
        <v>2923.73</v>
      </c>
      <c r="AI93" s="33">
        <f t="shared" si="117"/>
        <v>-533.78800000000001</v>
      </c>
      <c r="AJ93" s="31">
        <f t="shared" si="117"/>
        <v>2389.942</v>
      </c>
    </row>
    <row r="94" spans="1:36" ht="26.25">
      <c r="A94" s="34" t="s">
        <v>26</v>
      </c>
      <c r="B94" s="34" t="s">
        <v>159</v>
      </c>
      <c r="C94" s="34" t="s">
        <v>2</v>
      </c>
      <c r="D94" s="34" t="s">
        <v>56</v>
      </c>
      <c r="E94" s="35" t="s">
        <v>160</v>
      </c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9"/>
      <c r="Q94" s="36"/>
      <c r="R94" s="36"/>
      <c r="S94" s="36"/>
      <c r="T94" s="39"/>
      <c r="U94" s="36"/>
      <c r="V94" s="36"/>
      <c r="W94" s="36"/>
      <c r="X94" s="37">
        <v>2923.73</v>
      </c>
      <c r="Y94" s="38"/>
      <c r="Z94" s="38">
        <f>X94+Y94</f>
        <v>2923.73</v>
      </c>
      <c r="AA94" s="38"/>
      <c r="AB94" s="38">
        <f>Z94+AA94</f>
        <v>2923.73</v>
      </c>
      <c r="AC94" s="38"/>
      <c r="AD94" s="38">
        <f>AB94+AC94</f>
        <v>2923.73</v>
      </c>
      <c r="AE94" s="38"/>
      <c r="AF94" s="38">
        <f>AD94+AE94</f>
        <v>2923.73</v>
      </c>
      <c r="AG94" s="38"/>
      <c r="AH94" s="38">
        <f>AF94+AG94</f>
        <v>2923.73</v>
      </c>
      <c r="AI94" s="38">
        <v>-533.78800000000001</v>
      </c>
      <c r="AJ94" s="74">
        <f>AH94+AI94</f>
        <v>2389.942</v>
      </c>
    </row>
    <row r="95" spans="1:36">
      <c r="A95" s="48" t="s">
        <v>0</v>
      </c>
      <c r="B95" s="48" t="s">
        <v>152</v>
      </c>
      <c r="C95" s="48" t="s">
        <v>2</v>
      </c>
      <c r="D95" s="48" t="s">
        <v>56</v>
      </c>
      <c r="E95" s="30" t="s">
        <v>68</v>
      </c>
      <c r="F95" s="31">
        <v>29026.1</v>
      </c>
      <c r="G95" s="31"/>
      <c r="H95" s="50">
        <f t="shared" si="110"/>
        <v>29026.1</v>
      </c>
      <c r="I95" s="50"/>
      <c r="J95" s="50">
        <f t="shared" si="111"/>
        <v>29026.1</v>
      </c>
      <c r="K95" s="50"/>
      <c r="L95" s="50">
        <f t="shared" si="107"/>
        <v>29026.1</v>
      </c>
      <c r="M95" s="50" t="e">
        <f>#REF!+M96</f>
        <v>#REF!</v>
      </c>
      <c r="N95" s="50" t="e">
        <f>#REF!+N96</f>
        <v>#REF!</v>
      </c>
      <c r="O95" s="50"/>
      <c r="P95" s="51" t="e">
        <f t="shared" si="101"/>
        <v>#REF!</v>
      </c>
      <c r="Q95" s="50" t="e">
        <f>#REF!+Q96</f>
        <v>#REF!</v>
      </c>
      <c r="R95" s="50" t="e">
        <f>#REF!+R96</f>
        <v>#REF!</v>
      </c>
      <c r="S95" s="50"/>
      <c r="T95" s="51" t="e">
        <f t="shared" si="99"/>
        <v>#REF!</v>
      </c>
      <c r="U95" s="50" t="e">
        <f>#REF!+U96</f>
        <v>#REF!</v>
      </c>
      <c r="V95" s="50" t="e">
        <f>#REF!+V96</f>
        <v>#REF!</v>
      </c>
      <c r="W95" s="50"/>
      <c r="X95" s="52">
        <f>X96</f>
        <v>18418.599999999999</v>
      </c>
      <c r="Y95" s="52">
        <f t="shared" ref="Y95:AJ95" si="118">Y96</f>
        <v>0</v>
      </c>
      <c r="Z95" s="52">
        <f t="shared" si="118"/>
        <v>18418.599999999999</v>
      </c>
      <c r="AA95" s="52">
        <f t="shared" si="118"/>
        <v>0</v>
      </c>
      <c r="AB95" s="52">
        <f t="shared" si="118"/>
        <v>18418.599999999999</v>
      </c>
      <c r="AC95" s="52">
        <f t="shared" si="118"/>
        <v>0</v>
      </c>
      <c r="AD95" s="52">
        <f t="shared" si="118"/>
        <v>18418.599999999999</v>
      </c>
      <c r="AE95" s="52">
        <f t="shared" si="118"/>
        <v>0</v>
      </c>
      <c r="AF95" s="52">
        <f t="shared" si="118"/>
        <v>18418.599999999999</v>
      </c>
      <c r="AG95" s="52">
        <f t="shared" si="118"/>
        <v>0</v>
      </c>
      <c r="AH95" s="52">
        <f t="shared" si="118"/>
        <v>18418.599999999999</v>
      </c>
      <c r="AI95" s="52">
        <f t="shared" si="118"/>
        <v>767</v>
      </c>
      <c r="AJ95" s="50">
        <f t="shared" si="118"/>
        <v>19185.599999999999</v>
      </c>
    </row>
    <row r="96" spans="1:36">
      <c r="A96" s="53" t="s">
        <v>34</v>
      </c>
      <c r="B96" s="53" t="s">
        <v>153</v>
      </c>
      <c r="C96" s="53" t="s">
        <v>2</v>
      </c>
      <c r="D96" s="53" t="s">
        <v>56</v>
      </c>
      <c r="E96" s="35" t="s">
        <v>69</v>
      </c>
      <c r="F96" s="36">
        <v>18588.400000000001</v>
      </c>
      <c r="G96" s="36"/>
      <c r="H96" s="55">
        <f t="shared" si="110"/>
        <v>18588.400000000001</v>
      </c>
      <c r="I96" s="55"/>
      <c r="J96" s="55">
        <f t="shared" si="111"/>
        <v>18588.400000000001</v>
      </c>
      <c r="K96" s="55"/>
      <c r="L96" s="55">
        <f t="shared" si="107"/>
        <v>18588.400000000001</v>
      </c>
      <c r="M96" s="55"/>
      <c r="N96" s="55">
        <f>L96+M96</f>
        <v>18588.400000000001</v>
      </c>
      <c r="O96" s="55"/>
      <c r="P96" s="56">
        <f t="shared" si="101"/>
        <v>18588.400000000001</v>
      </c>
      <c r="Q96" s="55">
        <v>-171.4</v>
      </c>
      <c r="R96" s="55">
        <f t="shared" si="66"/>
        <v>18417</v>
      </c>
      <c r="S96" s="55"/>
      <c r="T96" s="56">
        <f t="shared" si="99"/>
        <v>18417</v>
      </c>
      <c r="U96" s="55">
        <v>841.3</v>
      </c>
      <c r="V96" s="55">
        <v>19997.2</v>
      </c>
      <c r="W96" s="55"/>
      <c r="X96" s="57">
        <v>18418.599999999999</v>
      </c>
      <c r="Y96" s="38"/>
      <c r="Z96" s="38">
        <f>X96+Y96</f>
        <v>18418.599999999999</v>
      </c>
      <c r="AA96" s="38"/>
      <c r="AB96" s="38">
        <f>Z96+AA96</f>
        <v>18418.599999999999</v>
      </c>
      <c r="AC96" s="38"/>
      <c r="AD96" s="38">
        <f>AB96+AC96</f>
        <v>18418.599999999999</v>
      </c>
      <c r="AE96" s="38"/>
      <c r="AF96" s="38">
        <f>AD96+AE96</f>
        <v>18418.599999999999</v>
      </c>
      <c r="AG96" s="38"/>
      <c r="AH96" s="38">
        <f>AF96+AG96</f>
        <v>18418.599999999999</v>
      </c>
      <c r="AI96" s="38">
        <v>767</v>
      </c>
      <c r="AJ96" s="74">
        <f>AH96+AI96</f>
        <v>19185.599999999999</v>
      </c>
    </row>
    <row r="97" spans="1:36">
      <c r="A97" s="48" t="s">
        <v>0</v>
      </c>
      <c r="B97" s="48" t="s">
        <v>168</v>
      </c>
      <c r="C97" s="48" t="s">
        <v>2</v>
      </c>
      <c r="D97" s="48" t="s">
        <v>56</v>
      </c>
      <c r="E97" s="30" t="s">
        <v>70</v>
      </c>
      <c r="F97" s="31">
        <v>3.9</v>
      </c>
      <c r="G97" s="31"/>
      <c r="H97" s="50">
        <f t="shared" si="110"/>
        <v>3.9</v>
      </c>
      <c r="I97" s="50"/>
      <c r="J97" s="50">
        <f t="shared" si="111"/>
        <v>3.9</v>
      </c>
      <c r="K97" s="50" t="e">
        <f>K98+#REF!</f>
        <v>#REF!</v>
      </c>
      <c r="L97" s="50" t="e">
        <f t="shared" si="107"/>
        <v>#REF!</v>
      </c>
      <c r="M97" s="50" t="e">
        <f>M98+#REF!</f>
        <v>#REF!</v>
      </c>
      <c r="N97" s="50" t="e">
        <f>N98+#REF!</f>
        <v>#REF!</v>
      </c>
      <c r="O97" s="50"/>
      <c r="P97" s="51" t="e">
        <f t="shared" si="101"/>
        <v>#REF!</v>
      </c>
      <c r="Q97" s="50"/>
      <c r="R97" s="50" t="e">
        <f t="shared" si="66"/>
        <v>#REF!</v>
      </c>
      <c r="S97" s="50"/>
      <c r="T97" s="51" t="e">
        <f t="shared" si="99"/>
        <v>#REF!</v>
      </c>
      <c r="U97" s="50" t="e">
        <f>U98+#REF!+#REF!</f>
        <v>#REF!</v>
      </c>
      <c r="V97" s="50" t="e">
        <f>V98+#REF!+#REF!</f>
        <v>#REF!</v>
      </c>
      <c r="W97" s="50"/>
      <c r="X97" s="52">
        <f t="shared" ref="X97:AJ98" si="119">X98</f>
        <v>5.65</v>
      </c>
      <c r="Y97" s="52">
        <f t="shared" si="119"/>
        <v>0</v>
      </c>
      <c r="Z97" s="52">
        <f t="shared" si="119"/>
        <v>5.65</v>
      </c>
      <c r="AA97" s="52">
        <f t="shared" si="119"/>
        <v>0</v>
      </c>
      <c r="AB97" s="52">
        <f t="shared" ref="AB97:AH97" si="120">AB98+AB100</f>
        <v>5.65</v>
      </c>
      <c r="AC97" s="52">
        <f t="shared" si="120"/>
        <v>211.05</v>
      </c>
      <c r="AD97" s="52">
        <f t="shared" si="120"/>
        <v>216.70000000000002</v>
      </c>
      <c r="AE97" s="52">
        <f t="shared" si="120"/>
        <v>0</v>
      </c>
      <c r="AF97" s="52">
        <f t="shared" si="120"/>
        <v>216.70000000000002</v>
      </c>
      <c r="AG97" s="52">
        <f t="shared" si="120"/>
        <v>0</v>
      </c>
      <c r="AH97" s="52">
        <f t="shared" si="120"/>
        <v>216.70000000000002</v>
      </c>
      <c r="AI97" s="52">
        <f t="shared" ref="AI97:AJ97" si="121">AI98+AI100</f>
        <v>0</v>
      </c>
      <c r="AJ97" s="50">
        <f t="shared" si="121"/>
        <v>216.70000000000002</v>
      </c>
    </row>
    <row r="98" spans="1:36" ht="39">
      <c r="A98" s="48" t="s">
        <v>0</v>
      </c>
      <c r="B98" s="48" t="s">
        <v>169</v>
      </c>
      <c r="C98" s="48" t="s">
        <v>2</v>
      </c>
      <c r="D98" s="48" t="s">
        <v>56</v>
      </c>
      <c r="E98" s="30" t="s">
        <v>105</v>
      </c>
      <c r="F98" s="31"/>
      <c r="G98" s="31"/>
      <c r="H98" s="50"/>
      <c r="I98" s="50"/>
      <c r="J98" s="50"/>
      <c r="K98" s="50">
        <f>K99</f>
        <v>4.5</v>
      </c>
      <c r="L98" s="50">
        <f t="shared" si="107"/>
        <v>4.5</v>
      </c>
      <c r="M98" s="50">
        <f t="shared" ref="M98:N98" si="122">M99</f>
        <v>0</v>
      </c>
      <c r="N98" s="50">
        <f t="shared" si="122"/>
        <v>4.5</v>
      </c>
      <c r="O98" s="50"/>
      <c r="P98" s="51">
        <f t="shared" si="101"/>
        <v>4.5</v>
      </c>
      <c r="Q98" s="50"/>
      <c r="R98" s="50">
        <f t="shared" si="66"/>
        <v>4.5</v>
      </c>
      <c r="S98" s="50"/>
      <c r="T98" s="51">
        <f t="shared" si="99"/>
        <v>4.5</v>
      </c>
      <c r="U98" s="50">
        <v>6.8</v>
      </c>
      <c r="V98" s="50">
        <v>5.9</v>
      </c>
      <c r="W98" s="50"/>
      <c r="X98" s="52">
        <f t="shared" si="119"/>
        <v>5.65</v>
      </c>
      <c r="Y98" s="52">
        <f t="shared" si="119"/>
        <v>0</v>
      </c>
      <c r="Z98" s="52">
        <f t="shared" si="119"/>
        <v>5.65</v>
      </c>
      <c r="AA98" s="52">
        <f t="shared" si="119"/>
        <v>0</v>
      </c>
      <c r="AB98" s="52">
        <f t="shared" si="119"/>
        <v>5.65</v>
      </c>
      <c r="AC98" s="52">
        <f t="shared" si="119"/>
        <v>0</v>
      </c>
      <c r="AD98" s="52">
        <f t="shared" si="119"/>
        <v>5.65</v>
      </c>
      <c r="AE98" s="52">
        <f t="shared" si="119"/>
        <v>0</v>
      </c>
      <c r="AF98" s="52">
        <f t="shared" si="119"/>
        <v>5.65</v>
      </c>
      <c r="AG98" s="52">
        <f t="shared" si="119"/>
        <v>0</v>
      </c>
      <c r="AH98" s="52">
        <f t="shared" si="119"/>
        <v>5.65</v>
      </c>
      <c r="AI98" s="52">
        <f t="shared" si="119"/>
        <v>0</v>
      </c>
      <c r="AJ98" s="50">
        <f t="shared" si="119"/>
        <v>5.65</v>
      </c>
    </row>
    <row r="99" spans="1:36" ht="39">
      <c r="A99" s="53" t="s">
        <v>26</v>
      </c>
      <c r="B99" s="53" t="s">
        <v>170</v>
      </c>
      <c r="C99" s="53" t="s">
        <v>2</v>
      </c>
      <c r="D99" s="53" t="s">
        <v>56</v>
      </c>
      <c r="E99" s="35" t="s">
        <v>121</v>
      </c>
      <c r="F99" s="36"/>
      <c r="G99" s="36"/>
      <c r="H99" s="55"/>
      <c r="I99" s="55"/>
      <c r="J99" s="55"/>
      <c r="K99" s="55">
        <v>4.5</v>
      </c>
      <c r="L99" s="55">
        <f t="shared" si="107"/>
        <v>4.5</v>
      </c>
      <c r="M99" s="55"/>
      <c r="N99" s="55">
        <f>L99+M99</f>
        <v>4.5</v>
      </c>
      <c r="O99" s="55"/>
      <c r="P99" s="56">
        <f t="shared" si="101"/>
        <v>4.5</v>
      </c>
      <c r="Q99" s="55"/>
      <c r="R99" s="55">
        <f t="shared" si="66"/>
        <v>4.5</v>
      </c>
      <c r="S99" s="55"/>
      <c r="T99" s="56">
        <f t="shared" si="99"/>
        <v>4.5</v>
      </c>
      <c r="U99" s="55">
        <v>6.8</v>
      </c>
      <c r="V99" s="55">
        <v>5.9</v>
      </c>
      <c r="W99" s="55"/>
      <c r="X99" s="57">
        <v>5.65</v>
      </c>
      <c r="Y99" s="38"/>
      <c r="Z99" s="38">
        <f>X99+Y99</f>
        <v>5.65</v>
      </c>
      <c r="AA99" s="38"/>
      <c r="AB99" s="38">
        <f>Z99+AA99</f>
        <v>5.65</v>
      </c>
      <c r="AC99" s="38"/>
      <c r="AD99" s="38">
        <f>AB99+AC99</f>
        <v>5.65</v>
      </c>
      <c r="AE99" s="38"/>
      <c r="AF99" s="38">
        <f>AD99+AE99</f>
        <v>5.65</v>
      </c>
      <c r="AG99" s="38"/>
      <c r="AH99" s="38">
        <f>AF99+AG99</f>
        <v>5.65</v>
      </c>
      <c r="AI99" s="38"/>
      <c r="AJ99" s="74">
        <f>AH99+AI99</f>
        <v>5.65</v>
      </c>
    </row>
    <row r="100" spans="1:36" ht="15.75">
      <c r="A100" s="48" t="s">
        <v>0</v>
      </c>
      <c r="B100" s="48" t="s">
        <v>182</v>
      </c>
      <c r="C100" s="48" t="s">
        <v>2</v>
      </c>
      <c r="D100" s="48" t="s">
        <v>56</v>
      </c>
      <c r="E100" s="61" t="s">
        <v>179</v>
      </c>
      <c r="F100" s="36"/>
      <c r="G100" s="36"/>
      <c r="H100" s="55"/>
      <c r="I100" s="55"/>
      <c r="J100" s="55"/>
      <c r="K100" s="55"/>
      <c r="L100" s="55"/>
      <c r="M100" s="55"/>
      <c r="N100" s="55"/>
      <c r="O100" s="55"/>
      <c r="P100" s="56"/>
      <c r="Q100" s="55"/>
      <c r="R100" s="55"/>
      <c r="S100" s="55"/>
      <c r="T100" s="56"/>
      <c r="U100" s="55"/>
      <c r="V100" s="55"/>
      <c r="W100" s="55"/>
      <c r="X100" s="57"/>
      <c r="Y100" s="38"/>
      <c r="Z100" s="38"/>
      <c r="AA100" s="38"/>
      <c r="AB100" s="59">
        <f>AB101</f>
        <v>0</v>
      </c>
      <c r="AC100" s="59">
        <f t="shared" ref="AC100:AJ100" si="123">AC101</f>
        <v>211.05</v>
      </c>
      <c r="AD100" s="59">
        <f t="shared" si="123"/>
        <v>211.05</v>
      </c>
      <c r="AE100" s="59">
        <f t="shared" si="123"/>
        <v>0</v>
      </c>
      <c r="AF100" s="59">
        <f t="shared" si="123"/>
        <v>211.05</v>
      </c>
      <c r="AG100" s="59">
        <f t="shared" si="123"/>
        <v>0</v>
      </c>
      <c r="AH100" s="59">
        <f t="shared" si="123"/>
        <v>211.05</v>
      </c>
      <c r="AI100" s="59">
        <f t="shared" si="123"/>
        <v>0</v>
      </c>
      <c r="AJ100" s="75">
        <f t="shared" si="123"/>
        <v>211.05</v>
      </c>
    </row>
    <row r="101" spans="1:36" ht="31.5">
      <c r="A101" s="53" t="s">
        <v>55</v>
      </c>
      <c r="B101" s="53" t="s">
        <v>181</v>
      </c>
      <c r="C101" s="53" t="s">
        <v>2</v>
      </c>
      <c r="D101" s="53" t="s">
        <v>56</v>
      </c>
      <c r="E101" s="62" t="s">
        <v>180</v>
      </c>
      <c r="F101" s="36"/>
      <c r="G101" s="36"/>
      <c r="H101" s="55"/>
      <c r="I101" s="55"/>
      <c r="J101" s="55"/>
      <c r="K101" s="55"/>
      <c r="L101" s="55"/>
      <c r="M101" s="55"/>
      <c r="N101" s="55"/>
      <c r="O101" s="55"/>
      <c r="P101" s="56"/>
      <c r="Q101" s="55"/>
      <c r="R101" s="55"/>
      <c r="S101" s="55"/>
      <c r="T101" s="56"/>
      <c r="U101" s="55"/>
      <c r="V101" s="55"/>
      <c r="W101" s="55"/>
      <c r="X101" s="57"/>
      <c r="Y101" s="38"/>
      <c r="Z101" s="38"/>
      <c r="AA101" s="38"/>
      <c r="AB101" s="38"/>
      <c r="AC101" s="38">
        <v>211.05</v>
      </c>
      <c r="AD101" s="38">
        <f>AB101+AC101</f>
        <v>211.05</v>
      </c>
      <c r="AE101" s="38"/>
      <c r="AF101" s="38">
        <f>AD101+AE101</f>
        <v>211.05</v>
      </c>
      <c r="AG101" s="38"/>
      <c r="AH101" s="38">
        <f>AF101+AG101</f>
        <v>211.05</v>
      </c>
      <c r="AI101" s="38"/>
      <c r="AJ101" s="74">
        <f>AH101+AI101</f>
        <v>211.05</v>
      </c>
    </row>
    <row r="102" spans="1:36" ht="15.75">
      <c r="A102" s="48" t="s">
        <v>0</v>
      </c>
      <c r="B102" s="48" t="s">
        <v>183</v>
      </c>
      <c r="C102" s="48" t="s">
        <v>2</v>
      </c>
      <c r="D102" s="48" t="s">
        <v>184</v>
      </c>
      <c r="E102" s="61" t="s">
        <v>185</v>
      </c>
      <c r="F102" s="31"/>
      <c r="G102" s="31"/>
      <c r="H102" s="50"/>
      <c r="I102" s="50"/>
      <c r="J102" s="50"/>
      <c r="K102" s="50"/>
      <c r="L102" s="50"/>
      <c r="M102" s="50"/>
      <c r="N102" s="50"/>
      <c r="O102" s="50"/>
      <c r="P102" s="51"/>
      <c r="Q102" s="50"/>
      <c r="R102" s="50"/>
      <c r="S102" s="50"/>
      <c r="T102" s="51"/>
      <c r="U102" s="50"/>
      <c r="V102" s="50"/>
      <c r="W102" s="50"/>
      <c r="X102" s="52"/>
      <c r="Y102" s="59"/>
      <c r="Z102" s="59"/>
      <c r="AA102" s="59"/>
      <c r="AB102" s="59">
        <f>AB103</f>
        <v>0</v>
      </c>
      <c r="AC102" s="59">
        <f t="shared" ref="AC102:AJ102" si="124">AC103</f>
        <v>160</v>
      </c>
      <c r="AD102" s="59">
        <f t="shared" si="124"/>
        <v>160</v>
      </c>
      <c r="AE102" s="59">
        <f t="shared" si="124"/>
        <v>0</v>
      </c>
      <c r="AF102" s="59">
        <f t="shared" si="124"/>
        <v>160</v>
      </c>
      <c r="AG102" s="59">
        <f t="shared" si="124"/>
        <v>2</v>
      </c>
      <c r="AH102" s="59">
        <f t="shared" si="124"/>
        <v>162</v>
      </c>
      <c r="AI102" s="59">
        <f t="shared" si="124"/>
        <v>0</v>
      </c>
      <c r="AJ102" s="75">
        <f t="shared" si="124"/>
        <v>162</v>
      </c>
    </row>
    <row r="103" spans="1:36" ht="31.5">
      <c r="A103" s="53" t="s">
        <v>26</v>
      </c>
      <c r="B103" s="53" t="s">
        <v>186</v>
      </c>
      <c r="C103" s="53" t="s">
        <v>2</v>
      </c>
      <c r="D103" s="53" t="s">
        <v>184</v>
      </c>
      <c r="E103" s="62" t="s">
        <v>187</v>
      </c>
      <c r="F103" s="36"/>
      <c r="G103" s="36"/>
      <c r="H103" s="55"/>
      <c r="I103" s="55"/>
      <c r="J103" s="55"/>
      <c r="K103" s="55"/>
      <c r="L103" s="55"/>
      <c r="M103" s="55"/>
      <c r="N103" s="55"/>
      <c r="O103" s="55"/>
      <c r="P103" s="56"/>
      <c r="Q103" s="55"/>
      <c r="R103" s="55"/>
      <c r="S103" s="55"/>
      <c r="T103" s="56"/>
      <c r="U103" s="55"/>
      <c r="V103" s="55"/>
      <c r="W103" s="55"/>
      <c r="X103" s="57"/>
      <c r="Y103" s="38"/>
      <c r="Z103" s="38"/>
      <c r="AA103" s="38"/>
      <c r="AB103" s="38"/>
      <c r="AC103" s="38">
        <v>160</v>
      </c>
      <c r="AD103" s="38">
        <f>AB103+AC103</f>
        <v>160</v>
      </c>
      <c r="AE103" s="38"/>
      <c r="AF103" s="38">
        <f>AD103+AE103</f>
        <v>160</v>
      </c>
      <c r="AG103" s="38">
        <v>2</v>
      </c>
      <c r="AH103" s="38">
        <f>AF103+AG103</f>
        <v>162</v>
      </c>
      <c r="AI103" s="38"/>
      <c r="AJ103" s="74">
        <f>AH103+AI103</f>
        <v>162</v>
      </c>
    </row>
    <row r="104" spans="1:36" ht="15.75">
      <c r="A104" s="29" t="s">
        <v>0</v>
      </c>
      <c r="B104" s="29" t="s">
        <v>188</v>
      </c>
      <c r="C104" s="29" t="s">
        <v>2</v>
      </c>
      <c r="D104" s="29" t="s">
        <v>0</v>
      </c>
      <c r="E104" s="61" t="s">
        <v>192</v>
      </c>
      <c r="F104" s="36"/>
      <c r="G104" s="36"/>
      <c r="H104" s="55"/>
      <c r="I104" s="55"/>
      <c r="J104" s="55"/>
      <c r="K104" s="55"/>
      <c r="L104" s="55"/>
      <c r="M104" s="55"/>
      <c r="N104" s="55"/>
      <c r="O104" s="55"/>
      <c r="P104" s="56"/>
      <c r="Q104" s="55"/>
      <c r="R104" s="55"/>
      <c r="S104" s="55"/>
      <c r="T104" s="56"/>
      <c r="U104" s="55"/>
      <c r="V104" s="55"/>
      <c r="W104" s="55"/>
      <c r="X104" s="57"/>
      <c r="Y104" s="38"/>
      <c r="Z104" s="38"/>
      <c r="AA104" s="38"/>
      <c r="AB104" s="59">
        <f>AB105</f>
        <v>0</v>
      </c>
      <c r="AC104" s="59">
        <f t="shared" ref="AC104:AG104" si="125">AC105</f>
        <v>235</v>
      </c>
      <c r="AD104" s="59">
        <f t="shared" ref="AD104:AH104" si="126">AD105</f>
        <v>235</v>
      </c>
      <c r="AE104" s="59">
        <f t="shared" si="125"/>
        <v>0</v>
      </c>
      <c r="AF104" s="59">
        <f t="shared" si="126"/>
        <v>235</v>
      </c>
      <c r="AG104" s="59">
        <f t="shared" si="125"/>
        <v>0</v>
      </c>
      <c r="AH104" s="59">
        <f t="shared" si="126"/>
        <v>0</v>
      </c>
      <c r="AI104" s="59">
        <f>AI105+AI106+AI107</f>
        <v>194.57999999999998</v>
      </c>
      <c r="AJ104" s="75">
        <f>AJ105+AJ106+AJ107</f>
        <v>429.58</v>
      </c>
    </row>
    <row r="105" spans="1:36" ht="31.5">
      <c r="A105" s="53" t="s">
        <v>34</v>
      </c>
      <c r="B105" s="53" t="s">
        <v>189</v>
      </c>
      <c r="C105" s="53" t="s">
        <v>2</v>
      </c>
      <c r="D105" s="53" t="s">
        <v>184</v>
      </c>
      <c r="E105" s="62" t="s">
        <v>190</v>
      </c>
      <c r="F105" s="36"/>
      <c r="G105" s="36"/>
      <c r="H105" s="55"/>
      <c r="I105" s="55"/>
      <c r="J105" s="55"/>
      <c r="K105" s="55"/>
      <c r="L105" s="55"/>
      <c r="M105" s="55"/>
      <c r="N105" s="55"/>
      <c r="O105" s="55"/>
      <c r="P105" s="56"/>
      <c r="Q105" s="55"/>
      <c r="R105" s="55"/>
      <c r="S105" s="55"/>
      <c r="T105" s="56"/>
      <c r="U105" s="55"/>
      <c r="V105" s="55"/>
      <c r="W105" s="55"/>
      <c r="X105" s="57"/>
      <c r="Y105" s="38"/>
      <c r="Z105" s="38"/>
      <c r="AA105" s="38"/>
      <c r="AB105" s="38">
        <f>AB107</f>
        <v>0</v>
      </c>
      <c r="AC105" s="38">
        <f>AC107</f>
        <v>235</v>
      </c>
      <c r="AD105" s="38">
        <f>AD107</f>
        <v>235</v>
      </c>
      <c r="AE105" s="38"/>
      <c r="AF105" s="38">
        <f>AF107</f>
        <v>235</v>
      </c>
      <c r="AG105" s="38"/>
      <c r="AH105" s="38"/>
      <c r="AI105" s="38">
        <v>80.489999999999995</v>
      </c>
      <c r="AJ105" s="74">
        <f>AH105+AI105</f>
        <v>80.489999999999995</v>
      </c>
    </row>
    <row r="106" spans="1:36" ht="31.5">
      <c r="A106" s="53" t="s">
        <v>61</v>
      </c>
      <c r="B106" s="53" t="s">
        <v>189</v>
      </c>
      <c r="C106" s="53" t="s">
        <v>2</v>
      </c>
      <c r="D106" s="53" t="s">
        <v>184</v>
      </c>
      <c r="E106" s="62" t="s">
        <v>190</v>
      </c>
      <c r="F106" s="36"/>
      <c r="G106" s="36"/>
      <c r="H106" s="55"/>
      <c r="I106" s="55"/>
      <c r="J106" s="55"/>
      <c r="K106" s="55"/>
      <c r="L106" s="55"/>
      <c r="M106" s="55"/>
      <c r="N106" s="55"/>
      <c r="O106" s="55"/>
      <c r="P106" s="56"/>
      <c r="Q106" s="55"/>
      <c r="R106" s="55"/>
      <c r="S106" s="55"/>
      <c r="T106" s="56"/>
      <c r="U106" s="55"/>
      <c r="V106" s="55"/>
      <c r="W106" s="55"/>
      <c r="X106" s="57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>
        <v>114.09</v>
      </c>
      <c r="AJ106" s="74">
        <f>AH106+AI106</f>
        <v>114.09</v>
      </c>
    </row>
    <row r="107" spans="1:36" ht="31.5">
      <c r="A107" s="53" t="s">
        <v>26</v>
      </c>
      <c r="B107" s="53" t="s">
        <v>191</v>
      </c>
      <c r="C107" s="53" t="s">
        <v>2</v>
      </c>
      <c r="D107" s="53" t="s">
        <v>184</v>
      </c>
      <c r="E107" s="62" t="s">
        <v>190</v>
      </c>
      <c r="F107" s="36"/>
      <c r="G107" s="36"/>
      <c r="H107" s="55"/>
      <c r="I107" s="55"/>
      <c r="J107" s="55"/>
      <c r="K107" s="55"/>
      <c r="L107" s="55"/>
      <c r="M107" s="55"/>
      <c r="N107" s="55"/>
      <c r="O107" s="55"/>
      <c r="P107" s="56"/>
      <c r="Q107" s="55"/>
      <c r="R107" s="55"/>
      <c r="S107" s="55"/>
      <c r="T107" s="56"/>
      <c r="U107" s="55"/>
      <c r="V107" s="55"/>
      <c r="W107" s="55"/>
      <c r="X107" s="57"/>
      <c r="Y107" s="38"/>
      <c r="Z107" s="38"/>
      <c r="AA107" s="38"/>
      <c r="AB107" s="38"/>
      <c r="AC107" s="38">
        <v>235</v>
      </c>
      <c r="AD107" s="38">
        <f>AB107+AC107</f>
        <v>235</v>
      </c>
      <c r="AE107" s="38"/>
      <c r="AF107" s="38">
        <f>AD107+AE107</f>
        <v>235</v>
      </c>
      <c r="AG107" s="38"/>
      <c r="AH107" s="38">
        <f>AF107+AG107</f>
        <v>235</v>
      </c>
      <c r="AI107" s="38"/>
      <c r="AJ107" s="74">
        <f>AH107+AI107</f>
        <v>235</v>
      </c>
    </row>
    <row r="108" spans="1:36" ht="26.25">
      <c r="A108" s="48" t="s">
        <v>0</v>
      </c>
      <c r="B108" s="48" t="s">
        <v>92</v>
      </c>
      <c r="C108" s="48" t="s">
        <v>2</v>
      </c>
      <c r="D108" s="48" t="s">
        <v>56</v>
      </c>
      <c r="E108" s="30" t="s">
        <v>91</v>
      </c>
      <c r="F108" s="31"/>
      <c r="G108" s="31">
        <v>-13</v>
      </c>
      <c r="H108" s="50">
        <f t="shared" si="110"/>
        <v>-13</v>
      </c>
      <c r="I108" s="50"/>
      <c r="J108" s="50">
        <f t="shared" si="111"/>
        <v>-13</v>
      </c>
      <c r="K108" s="50"/>
      <c r="L108" s="50">
        <f t="shared" si="107"/>
        <v>-13</v>
      </c>
      <c r="M108" s="50"/>
      <c r="N108" s="50">
        <f t="shared" ref="N108:N109" si="127">L108+M108</f>
        <v>-13</v>
      </c>
      <c r="O108" s="50"/>
      <c r="P108" s="51">
        <f t="shared" si="101"/>
        <v>-13</v>
      </c>
      <c r="Q108" s="50"/>
      <c r="R108" s="50">
        <f t="shared" ref="R108:R109" si="128">P108+Q108</f>
        <v>-13</v>
      </c>
      <c r="S108" s="50"/>
      <c r="T108" s="51">
        <f t="shared" si="99"/>
        <v>-13</v>
      </c>
      <c r="U108" s="50"/>
      <c r="V108" s="50"/>
      <c r="W108" s="50"/>
      <c r="X108" s="52">
        <f>X109</f>
        <v>0</v>
      </c>
      <c r="Y108" s="52">
        <f t="shared" ref="Y108:AJ108" si="129">Y109</f>
        <v>-0.21</v>
      </c>
      <c r="Z108" s="52">
        <f t="shared" si="129"/>
        <v>-0.21</v>
      </c>
      <c r="AA108" s="52">
        <f t="shared" si="129"/>
        <v>0</v>
      </c>
      <c r="AB108" s="52">
        <f t="shared" si="129"/>
        <v>-0.21</v>
      </c>
      <c r="AC108" s="52">
        <f t="shared" si="129"/>
        <v>0</v>
      </c>
      <c r="AD108" s="52">
        <f t="shared" si="129"/>
        <v>-0.21</v>
      </c>
      <c r="AE108" s="52">
        <f t="shared" si="129"/>
        <v>0</v>
      </c>
      <c r="AF108" s="52">
        <f t="shared" si="129"/>
        <v>-0.21</v>
      </c>
      <c r="AG108" s="52">
        <f t="shared" si="129"/>
        <v>0</v>
      </c>
      <c r="AH108" s="52">
        <f t="shared" si="129"/>
        <v>-0.21</v>
      </c>
      <c r="AI108" s="52">
        <f t="shared" si="129"/>
        <v>0</v>
      </c>
      <c r="AJ108" s="50">
        <f t="shared" si="129"/>
        <v>-0.21</v>
      </c>
    </row>
    <row r="109" spans="1:36" ht="39">
      <c r="A109" s="53" t="s">
        <v>26</v>
      </c>
      <c r="B109" s="53" t="s">
        <v>173</v>
      </c>
      <c r="C109" s="53" t="s">
        <v>2</v>
      </c>
      <c r="D109" s="53" t="s">
        <v>56</v>
      </c>
      <c r="E109" s="35" t="s">
        <v>172</v>
      </c>
      <c r="F109" s="36"/>
      <c r="G109" s="36">
        <v>-13</v>
      </c>
      <c r="H109" s="55">
        <f t="shared" si="110"/>
        <v>-13</v>
      </c>
      <c r="I109" s="55"/>
      <c r="J109" s="55">
        <f t="shared" si="111"/>
        <v>-13</v>
      </c>
      <c r="K109" s="55"/>
      <c r="L109" s="55">
        <f t="shared" si="107"/>
        <v>-13</v>
      </c>
      <c r="M109" s="55"/>
      <c r="N109" s="55">
        <f t="shared" si="127"/>
        <v>-13</v>
      </c>
      <c r="O109" s="55"/>
      <c r="P109" s="56">
        <f t="shared" si="101"/>
        <v>-13</v>
      </c>
      <c r="Q109" s="55"/>
      <c r="R109" s="55">
        <f t="shared" si="128"/>
        <v>-13</v>
      </c>
      <c r="S109" s="55"/>
      <c r="T109" s="56">
        <f t="shared" si="99"/>
        <v>-13</v>
      </c>
      <c r="U109" s="55"/>
      <c r="V109" s="55"/>
      <c r="W109" s="55"/>
      <c r="X109" s="57">
        <f t="shared" ref="X109" si="130">V109+W109</f>
        <v>0</v>
      </c>
      <c r="Y109" s="38">
        <v>-0.21</v>
      </c>
      <c r="Z109" s="38">
        <f>X109+Y109</f>
        <v>-0.21</v>
      </c>
      <c r="AA109" s="38"/>
      <c r="AB109" s="38">
        <f>Z109+AA109</f>
        <v>-0.21</v>
      </c>
      <c r="AC109" s="38"/>
      <c r="AD109" s="38">
        <f>AB109+AC109</f>
        <v>-0.21</v>
      </c>
      <c r="AE109" s="38"/>
      <c r="AF109" s="38">
        <f>AD109+AE109</f>
        <v>-0.21</v>
      </c>
      <c r="AG109" s="38"/>
      <c r="AH109" s="38">
        <f>AF109+AG109</f>
        <v>-0.21</v>
      </c>
      <c r="AI109" s="38"/>
      <c r="AJ109" s="74">
        <f>AH109+AI109</f>
        <v>-0.21</v>
      </c>
    </row>
    <row r="110" spans="1:36">
      <c r="A110" s="29" t="s">
        <v>0</v>
      </c>
      <c r="B110" s="29" t="s">
        <v>114</v>
      </c>
      <c r="C110" s="29" t="s">
        <v>2</v>
      </c>
      <c r="D110" s="29" t="s">
        <v>0</v>
      </c>
      <c r="E110" s="30" t="s">
        <v>71</v>
      </c>
      <c r="F110" s="31">
        <v>128994.2</v>
      </c>
      <c r="G110" s="31">
        <f>G23+G55</f>
        <v>299</v>
      </c>
      <c r="H110" s="31">
        <f t="shared" si="110"/>
        <v>129293.2</v>
      </c>
      <c r="I110" s="31">
        <f>I23+I55</f>
        <v>5838.1</v>
      </c>
      <c r="J110" s="31">
        <f>J23+J55</f>
        <v>135131.30000000002</v>
      </c>
      <c r="K110" s="31" t="e">
        <f>K23+K55</f>
        <v>#REF!</v>
      </c>
      <c r="L110" s="31" t="e">
        <f t="shared" si="107"/>
        <v>#REF!</v>
      </c>
      <c r="M110" s="31" t="e">
        <f t="shared" ref="M110:V110" si="131">M23+M55</f>
        <v>#REF!</v>
      </c>
      <c r="N110" s="31" t="e">
        <f t="shared" si="131"/>
        <v>#REF!</v>
      </c>
      <c r="O110" s="31" t="e">
        <f t="shared" si="131"/>
        <v>#REF!</v>
      </c>
      <c r="P110" s="32" t="e">
        <f t="shared" si="131"/>
        <v>#REF!</v>
      </c>
      <c r="Q110" s="31" t="e">
        <f t="shared" si="131"/>
        <v>#REF!</v>
      </c>
      <c r="R110" s="31" t="e">
        <f t="shared" si="131"/>
        <v>#REF!</v>
      </c>
      <c r="S110" s="31" t="e">
        <f t="shared" si="131"/>
        <v>#REF!</v>
      </c>
      <c r="T110" s="32" t="e">
        <f t="shared" si="131"/>
        <v>#REF!</v>
      </c>
      <c r="U110" s="31" t="e">
        <f t="shared" si="131"/>
        <v>#REF!</v>
      </c>
      <c r="V110" s="31" t="e">
        <f t="shared" si="131"/>
        <v>#REF!</v>
      </c>
      <c r="W110" s="50" t="e">
        <f>W55+W23</f>
        <v>#REF!</v>
      </c>
      <c r="X110" s="52" t="e">
        <f>X23+X55</f>
        <v>#REF!</v>
      </c>
      <c r="Y110" s="52" t="e">
        <f t="shared" ref="Y110:Z110" si="132">Y23+Y55</f>
        <v>#REF!</v>
      </c>
      <c r="Z110" s="52">
        <f t="shared" si="132"/>
        <v>124580.38099999998</v>
      </c>
      <c r="AA110" s="52">
        <f t="shared" ref="AA110:AB110" si="133">AA23+AA55</f>
        <v>2265.9</v>
      </c>
      <c r="AB110" s="52">
        <f t="shared" si="133"/>
        <v>126846.28099999999</v>
      </c>
      <c r="AC110" s="52">
        <f t="shared" ref="AC110:AD110" si="134">AC23+AC55</f>
        <v>940.30299999999988</v>
      </c>
      <c r="AD110" s="52">
        <f t="shared" si="134"/>
        <v>127786.58399999999</v>
      </c>
      <c r="AE110" s="52">
        <f t="shared" ref="AE110:AF110" si="135">AE23+AE55</f>
        <v>472.28999999999996</v>
      </c>
      <c r="AF110" s="52">
        <f t="shared" si="135"/>
        <v>128258.87399999998</v>
      </c>
      <c r="AG110" s="52">
        <f t="shared" ref="AG110:AH110" si="136">AG23+AG55</f>
        <v>849.81000000000006</v>
      </c>
      <c r="AH110" s="52">
        <f t="shared" si="136"/>
        <v>128873.68399999998</v>
      </c>
      <c r="AI110" s="52">
        <f t="shared" ref="AI110:AJ110" si="137">AI23+AI55</f>
        <v>2268.4919999999997</v>
      </c>
      <c r="AJ110" s="50">
        <f t="shared" si="137"/>
        <v>131377.17599999998</v>
      </c>
    </row>
  </sheetData>
  <mergeCells count="18">
    <mergeCell ref="A21:D21"/>
    <mergeCell ref="E13:F13"/>
    <mergeCell ref="A19:V19"/>
    <mergeCell ref="E12:X12"/>
    <mergeCell ref="E7:AJ7"/>
    <mergeCell ref="E9:AJ9"/>
    <mergeCell ref="E10:AJ10"/>
    <mergeCell ref="A18:AJ18"/>
    <mergeCell ref="E11:AJ11"/>
    <mergeCell ref="A14:AJ14"/>
    <mergeCell ref="A15:AJ15"/>
    <mergeCell ref="A16:AJ16"/>
    <mergeCell ref="A17:AJ17"/>
    <mergeCell ref="E1:V1"/>
    <mergeCell ref="E2:V2"/>
    <mergeCell ref="C3:V3"/>
    <mergeCell ref="E5:AJ5"/>
    <mergeCell ref="E6:AJ6"/>
  </mergeCells>
  <pageMargins left="0.75" right="0.56999999999999995" top="0.37" bottom="0.4" header="0.31496062992125984" footer="0.31496062992125984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2018 год</vt:lpstr>
      <vt:lpstr>Лист2</vt:lpstr>
      <vt:lpstr>Лист3</vt:lpstr>
      <vt:lpstr>'Доходы 2018 год'!Заголовки_для_печати</vt:lpstr>
      <vt:lpstr>'Доходы 2018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2018-07-17T08:39:46Z</cp:lastPrinted>
  <dcterms:created xsi:type="dcterms:W3CDTF">2014-10-29T11:00:31Z</dcterms:created>
  <dcterms:modified xsi:type="dcterms:W3CDTF">2018-07-17T08:39:51Z</dcterms:modified>
</cp:coreProperties>
</file>